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6\Отдел ООС\Заявление на получение КПР\16.09.2022 - Заявление\"/>
    </mc:Choice>
  </mc:AlternateContent>
  <xr:revisionPtr revIDLastSave="0" documentId="13_ncr:1_{8F9C5C15-1139-4AEA-AAF9-F15261485C41}" xr6:coauthVersionLast="36" xr6:coauthVersionMax="36" xr10:uidLastSave="{00000000-0000-0000-0000-000000000000}"/>
  <bookViews>
    <workbookView xWindow="0" yWindow="0" windowWidth="24720" windowHeight="12225" activeTab="2" xr2:uid="{13C6533F-7B27-4444-9DF6-50CB9F1D4148}"/>
  </bookViews>
  <sheets>
    <sheet name="таблица 17" sheetId="2" r:id="rId1"/>
    <sheet name="таблица 18" sheetId="5" r:id="rId2"/>
    <sheet name="таблица 19" sheetId="6" r:id="rId3"/>
  </sheets>
  <definedNames>
    <definedName name="_GoBack" localSheetId="2">'таблица 19'!#REF!</definedName>
    <definedName name="_xlnm.Print_Titles" localSheetId="2">'таблица 19'!$A:$F,'таблица 19'!$6:$6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36" i="2" s="1"/>
  <c r="F24" i="2"/>
  <c r="F19" i="2"/>
  <c r="F23" i="2"/>
  <c r="F37" i="2"/>
  <c r="F38" i="2"/>
  <c r="F48" i="2"/>
  <c r="F55" i="2"/>
  <c r="E20" i="2"/>
  <c r="E36" i="2" s="1"/>
  <c r="E37" i="2"/>
  <c r="E55" i="2"/>
  <c r="E48" i="2"/>
  <c r="E38" i="2"/>
  <c r="E23" i="2"/>
  <c r="E24" i="2" s="1"/>
  <c r="E19" i="2"/>
  <c r="F17" i="2"/>
  <c r="E17" i="2"/>
  <c r="E14" i="2"/>
  <c r="F13" i="2"/>
  <c r="F10" i="2"/>
  <c r="F14" i="2" s="1"/>
  <c r="F39" i="2" l="1"/>
  <c r="E39" i="2"/>
  <c r="D38" i="2"/>
  <c r="D39" i="2" s="1"/>
  <c r="D55" i="2"/>
</calcChain>
</file>

<file path=xl/sharedStrings.xml><?xml version="1.0" encoding="utf-8"?>
<sst xmlns="http://schemas.openxmlformats.org/spreadsheetml/2006/main" count="179" uniqueCount="91">
  <si>
    <t>Операция</t>
  </si>
  <si>
    <t>1 &lt;1&gt;</t>
  </si>
  <si>
    <t>1 &lt;2&gt;</t>
  </si>
  <si>
    <t>Неопасные</t>
  </si>
  <si>
    <t>ИТОГО передано отходов</t>
  </si>
  <si>
    <t>Обезвреживание отходов</t>
  </si>
  <si>
    <t>ИТОГО на обезвреживание</t>
  </si>
  <si>
    <t>Использование отходов</t>
  </si>
  <si>
    <t>ИТОГО на использование</t>
  </si>
  <si>
    <t>ИТОГО на хранение</t>
  </si>
  <si>
    <t>ИТОГО на захоронение</t>
  </si>
  <si>
    <t>Фактическое количество отходов, т/год</t>
  </si>
  <si>
    <t>Степень опасности и класс опасности опасных отходов</t>
  </si>
  <si>
    <t>Номер п/п</t>
  </si>
  <si>
    <t>С неустановленным классом опасности</t>
  </si>
  <si>
    <t>Передача отходов другим субъектам хозяйствования с целью использования и (или) обезвреживания</t>
  </si>
  <si>
    <t>Хранение  отходов</t>
  </si>
  <si>
    <t>Захоронение  отходов</t>
  </si>
  <si>
    <t>Образование и поступление отходов от других субъектов хозяйствования</t>
  </si>
  <si>
    <t>ИТОГО образование и поступление</t>
  </si>
  <si>
    <t xml:space="preserve">IX. Обращение с отходами производства															
Баланс отходов																		</t>
  </si>
  <si>
    <t>Код отхода</t>
  </si>
  <si>
    <t>Наименование отхода</t>
  </si>
  <si>
    <t>Бумажные и картонные фильтры, пропитанные нефтепродуктами</t>
  </si>
  <si>
    <t>Упаковочный материал с вредными загрязнениями (преимущественно органическими)</t>
  </si>
  <si>
    <t>Упаковочный материал с вредными загрязнениями (преимущественно неорганическими)</t>
  </si>
  <si>
    <t>Графит, графитная пыль</t>
  </si>
  <si>
    <t>Отходы изделий теплоизоляционных асбестосодержащих</t>
  </si>
  <si>
    <t>Шлам фторида кальция</t>
  </si>
  <si>
    <t>Остатки серы</t>
  </si>
  <si>
    <t>Шламы гальванические, содержащие соли тяжелых металлов</t>
  </si>
  <si>
    <t>Отработанные масляные фильтры</t>
  </si>
  <si>
    <t>Фторопласт- 4 (стружка, обрезки)</t>
  </si>
  <si>
    <t>Отходы паронита</t>
  </si>
  <si>
    <t>Тормозные композиционные колодки отработанные</t>
  </si>
  <si>
    <t>Ткани и мешки фильтровальные с вредными загрязнениями, преимущественно органическими</t>
  </si>
  <si>
    <t>Катализаторы, содержащие алюминий, отработанные</t>
  </si>
  <si>
    <t>Обувь кожаная рабочая, потерявшая потребительские свойства</t>
  </si>
  <si>
    <t>Стекло с примесями специфическими для данных производств</t>
  </si>
  <si>
    <t>Прочие загрязненные грунты</t>
  </si>
  <si>
    <t>Абразивная пыль и порошок от шлифования черных металлов (с содержанием металла менее 50 %)</t>
  </si>
  <si>
    <t>Отбеливающая глина</t>
  </si>
  <si>
    <t>Прочие отходы полиуретана, пенополиуретана</t>
  </si>
  <si>
    <t>Прочие отходы поливинилхлорида</t>
  </si>
  <si>
    <t>Изношенная спецодежда хлопчатобумажная и другая</t>
  </si>
  <si>
    <t>Прочие катализаторы испорченные загрязненные и их остатки, не вошедшие в группу 5</t>
  </si>
  <si>
    <t>Адсорбенты</t>
  </si>
  <si>
    <t>Ил активный очистных сооружений</t>
  </si>
  <si>
    <t>Отработанная шлифовальная шкурка</t>
  </si>
  <si>
    <t>Мусор с защитных решеток (процеживателей)</t>
  </si>
  <si>
    <t>Отходы кухонь и предприятий общественного питания</t>
  </si>
  <si>
    <t>Отходы производства, подобные отходам жизнедеятельности населения</t>
  </si>
  <si>
    <t>неопасные</t>
  </si>
  <si>
    <t>Осадки сооружений биологической очистки хозяйственно-фекальных сточных вод</t>
  </si>
  <si>
    <t xml:space="preserve">         Обращение с отходами с неустановленным классом опасности</t>
  </si>
  <si>
    <t>Объект хранения, его краткая характеристика</t>
  </si>
  <si>
    <t>Фактическое количество отходов, запрашиваемое для хранения, тонн</t>
  </si>
  <si>
    <t>Запрашиваемый срок действия допустимого объема хранения</t>
  </si>
  <si>
    <t>X. Предложение по количеству отходов производства, планируемых к хранению и (или) захоронению</t>
  </si>
  <si>
    <t>Наименование объекта хранения и (или) захоронения отходов</t>
  </si>
  <si>
    <t>На хранение</t>
  </si>
  <si>
    <t>3-й класс</t>
  </si>
  <si>
    <t>4-й класс</t>
  </si>
  <si>
    <t>Катализаторы, содержащие окись алюминия, отработанные</t>
  </si>
  <si>
    <t>2-й класс*</t>
  </si>
  <si>
    <t>Специализированная организация**</t>
  </si>
  <si>
    <t>На захоронение</t>
  </si>
  <si>
    <t>Обтирочный материал, загрязненный маслами</t>
  </si>
  <si>
    <t>Смесь окалины и сварочного шлак</t>
  </si>
  <si>
    <t>*- класс и степень опасности отхода производства по архитектурному проекту 70282.К-00-АП-10-ОВОС-001, захоронение после установления класса и степени опасности.</t>
  </si>
  <si>
    <t>**- специализированная организация – организация, зарегистрированная в Реестре объектов по обезвреживанию, использованию отходов Министерства природных ресурсов и охраны окружающей среды Республики Беларусь</t>
  </si>
  <si>
    <t>Иловые площадки ОАО «Мозырский НПЗ»</t>
  </si>
  <si>
    <t>Отвал технологических отходов ОАО «Мозырский НПЗ»</t>
  </si>
  <si>
    <t>Полигон ТКО «Провтюки» г. Мозыря</t>
  </si>
  <si>
    <t>Прессматериал на снове  эпоксидной смолы</t>
  </si>
  <si>
    <t>Количество отходов, направляемое на хранение/захоронение, тонн</t>
  </si>
  <si>
    <t>Изделия из фанеры, потерявшие потребительские свойства</t>
  </si>
  <si>
    <t>Древесные отходы и деревянные емкости, загрязненные органическими химикалиями (минеральные масла, лаки)</t>
  </si>
  <si>
    <t>Отходы стеклопластика</t>
  </si>
  <si>
    <t>и 19481 шт.</t>
  </si>
  <si>
    <t>17726 шт.</t>
  </si>
  <si>
    <t>и 17726 шт.</t>
  </si>
  <si>
    <t>Таблица 17</t>
  </si>
  <si>
    <t xml:space="preserve"> Таблица 18</t>
  </si>
  <si>
    <t>Таблица 19</t>
  </si>
  <si>
    <t>прогнозные показатели образования отходов, тонн</t>
  </si>
  <si>
    <t>на 2022 г.</t>
  </si>
  <si>
    <t>18 834 шт.</t>
  </si>
  <si>
    <t>и 18834 шт.</t>
  </si>
  <si>
    <t>на 2023-2032 гг.</t>
  </si>
  <si>
    <t>на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</si>
</sst>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Times New Roman"/>
      <family val="2"/>
      <charset val="204"/>
    </font>
    <font>
      <b/>
      <sz val="1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2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>
      <alignment horizontal="center" wrapText="1"/>
    </xf>
    <xf numFmtId="0" fontId="6" fillId="0" borderId="0"/>
    <xf numFmtId="0" fontId="7" fillId="0" borderId="1">
      <alignment horizontal="center" vertical="center" wrapText="1"/>
    </xf>
  </cellStyleXfs>
  <cellXfs count="5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3" fillId="0" borderId="1" xfId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2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5">
    <cellStyle name="Гиперссылка" xfId="1" builtinId="8"/>
    <cellStyle name="ЗаголовокБланка" xfId="2" xr:uid="{3A9ED272-EA19-40D1-9E82-B27471DE36F1}"/>
    <cellStyle name="ЗаголовокТаблицы" xfId="4" xr:uid="{CA8A3D47-1B99-4FF8-8E1C-725B5F22D4D2}"/>
    <cellStyle name="Обычный" xfId="0" builtinId="0"/>
    <cellStyle name="Обычный 2" xfId="3" xr:uid="{41BE11A6-8305-4543-AA78-20B703D656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2F79-FDB2-4FFD-BC0C-D2D67782BD1F}">
  <dimension ref="A1:H58"/>
  <sheetViews>
    <sheetView view="pageBreakPreview" zoomScale="60" zoomScaleNormal="70" workbookViewId="0">
      <selection activeCell="E4" sqref="E4:F4"/>
    </sheetView>
  </sheetViews>
  <sheetFormatPr defaultRowHeight="15" x14ac:dyDescent="0.25"/>
  <cols>
    <col min="1" max="1" width="9.140625" style="7"/>
    <col min="2" max="2" width="20.28515625" style="7" customWidth="1"/>
    <col min="3" max="3" width="19.5703125" style="7" customWidth="1"/>
    <col min="4" max="4" width="14.42578125" style="7" customWidth="1"/>
    <col min="5" max="6" width="12.140625" style="7" bestFit="1" customWidth="1"/>
    <col min="7" max="7" width="9.140625" style="7"/>
    <col min="8" max="8" width="11.85546875" style="7" bestFit="1" customWidth="1"/>
    <col min="9" max="16384" width="9.140625" style="7"/>
  </cols>
  <sheetData>
    <row r="1" spans="1:6" ht="43.5" customHeight="1" x14ac:dyDescent="0.3">
      <c r="A1" s="30" t="s">
        <v>20</v>
      </c>
      <c r="B1" s="30"/>
      <c r="C1" s="30"/>
      <c r="D1" s="30"/>
      <c r="E1" s="30"/>
      <c r="F1" s="30"/>
    </row>
    <row r="2" spans="1:6" x14ac:dyDescent="0.25">
      <c r="F2" s="8" t="s">
        <v>82</v>
      </c>
    </row>
    <row r="3" spans="1:6" ht="46.5" customHeight="1" x14ac:dyDescent="0.25">
      <c r="A3" s="39" t="s">
        <v>13</v>
      </c>
      <c r="B3" s="39" t="s">
        <v>0</v>
      </c>
      <c r="C3" s="39" t="s">
        <v>12</v>
      </c>
      <c r="D3" s="39" t="s">
        <v>11</v>
      </c>
      <c r="E3" s="38" t="s">
        <v>85</v>
      </c>
      <c r="F3" s="38"/>
    </row>
    <row r="4" spans="1:6" ht="31.5" x14ac:dyDescent="0.25">
      <c r="A4" s="40"/>
      <c r="B4" s="40"/>
      <c r="C4" s="40"/>
      <c r="D4" s="40"/>
      <c r="E4" s="9" t="s">
        <v>86</v>
      </c>
      <c r="F4" s="9" t="s">
        <v>89</v>
      </c>
    </row>
    <row r="5" spans="1:6" ht="15.75" x14ac:dyDescent="0.25">
      <c r="A5" s="28">
        <v>1</v>
      </c>
      <c r="B5" s="28">
        <v>2</v>
      </c>
      <c r="C5" s="28">
        <v>3</v>
      </c>
      <c r="D5" s="28">
        <v>4</v>
      </c>
      <c r="E5" s="15">
        <v>6</v>
      </c>
      <c r="F5" s="16">
        <v>7</v>
      </c>
    </row>
    <row r="6" spans="1:6" ht="16.5" x14ac:dyDescent="0.25">
      <c r="A6" s="14">
        <v>1</v>
      </c>
      <c r="B6" s="32" t="s">
        <v>18</v>
      </c>
      <c r="C6" s="14">
        <v>1</v>
      </c>
      <c r="D6" s="17">
        <v>0</v>
      </c>
      <c r="E6" s="17">
        <v>0</v>
      </c>
      <c r="F6" s="17">
        <v>0</v>
      </c>
    </row>
    <row r="7" spans="1:6" ht="33" x14ac:dyDescent="0.25">
      <c r="A7" s="14">
        <v>2</v>
      </c>
      <c r="B7" s="33"/>
      <c r="C7" s="10" t="s">
        <v>1</v>
      </c>
      <c r="D7" s="21" t="s">
        <v>80</v>
      </c>
      <c r="E7" s="17" t="s">
        <v>87</v>
      </c>
      <c r="F7" s="25" t="s">
        <v>87</v>
      </c>
    </row>
    <row r="8" spans="1:6" ht="16.5" x14ac:dyDescent="0.25">
      <c r="A8" s="14">
        <v>3</v>
      </c>
      <c r="B8" s="33"/>
      <c r="C8" s="10" t="s">
        <v>2</v>
      </c>
      <c r="D8" s="17">
        <v>0</v>
      </c>
      <c r="E8" s="17">
        <v>0</v>
      </c>
      <c r="F8" s="17">
        <v>0</v>
      </c>
    </row>
    <row r="9" spans="1:6" ht="16.5" x14ac:dyDescent="0.25">
      <c r="A9" s="14">
        <v>4</v>
      </c>
      <c r="B9" s="33"/>
      <c r="C9" s="14">
        <v>2</v>
      </c>
      <c r="D9" s="19">
        <v>19.021000000000001</v>
      </c>
      <c r="E9" s="17">
        <v>36.526000000000003</v>
      </c>
      <c r="F9" s="17">
        <v>8914.5</v>
      </c>
    </row>
    <row r="10" spans="1:6" ht="16.5" x14ac:dyDescent="0.25">
      <c r="A10" s="14">
        <v>5</v>
      </c>
      <c r="B10" s="33"/>
      <c r="C10" s="14">
        <v>3</v>
      </c>
      <c r="D10" s="19">
        <v>2141.701</v>
      </c>
      <c r="E10" s="17">
        <v>1700.0640000000001</v>
      </c>
      <c r="F10" s="17">
        <f>E10</f>
        <v>1700.0640000000001</v>
      </c>
    </row>
    <row r="11" spans="1:6" ht="16.5" x14ac:dyDescent="0.25">
      <c r="A11" s="14">
        <v>6</v>
      </c>
      <c r="B11" s="33"/>
      <c r="C11" s="14">
        <v>4</v>
      </c>
      <c r="D11" s="23">
        <v>8615.0340000000015</v>
      </c>
      <c r="E11" s="17">
        <v>11833.579</v>
      </c>
      <c r="F11" s="25">
        <v>11833.579</v>
      </c>
    </row>
    <row r="12" spans="1:6" ht="16.5" x14ac:dyDescent="0.25">
      <c r="A12" s="14">
        <v>7</v>
      </c>
      <c r="B12" s="33"/>
      <c r="C12" s="14" t="s">
        <v>3</v>
      </c>
      <c r="D12" s="19">
        <v>9000.1609999999964</v>
      </c>
      <c r="E12" s="17">
        <v>12980.402</v>
      </c>
      <c r="F12" s="25">
        <v>12980.402</v>
      </c>
    </row>
    <row r="13" spans="1:6" ht="47.25" customHeight="1" x14ac:dyDescent="0.25">
      <c r="A13" s="14">
        <v>8</v>
      </c>
      <c r="B13" s="33"/>
      <c r="C13" s="11" t="s">
        <v>14</v>
      </c>
      <c r="D13" s="19">
        <v>0</v>
      </c>
      <c r="E13" s="17">
        <v>0.5</v>
      </c>
      <c r="F13" s="17">
        <f>E13</f>
        <v>0.5</v>
      </c>
    </row>
    <row r="14" spans="1:6" ht="16.5" x14ac:dyDescent="0.25">
      <c r="A14" s="31">
        <v>9</v>
      </c>
      <c r="B14" s="34" t="s">
        <v>19</v>
      </c>
      <c r="C14" s="35"/>
      <c r="D14" s="23">
        <v>19775.916999999998</v>
      </c>
      <c r="E14" s="17">
        <f>SUM(E8:E13)</f>
        <v>26551.071</v>
      </c>
      <c r="F14" s="25">
        <f t="shared" ref="F14" si="0">SUM(F8:F13)</f>
        <v>35429.044999999998</v>
      </c>
    </row>
    <row r="15" spans="1:6" ht="33" customHeight="1" x14ac:dyDescent="0.25">
      <c r="A15" s="31"/>
      <c r="B15" s="36"/>
      <c r="C15" s="37"/>
      <c r="D15" s="19" t="s">
        <v>81</v>
      </c>
      <c r="E15" s="17" t="s">
        <v>88</v>
      </c>
      <c r="F15" s="17" t="s">
        <v>79</v>
      </c>
    </row>
    <row r="16" spans="1:6" ht="16.5" x14ac:dyDescent="0.25">
      <c r="A16" s="12">
        <v>10</v>
      </c>
      <c r="B16" s="43" t="s">
        <v>15</v>
      </c>
      <c r="C16" s="12">
        <v>1</v>
      </c>
      <c r="D16" s="24">
        <v>0</v>
      </c>
      <c r="E16" s="12">
        <v>0</v>
      </c>
      <c r="F16" s="12">
        <v>0</v>
      </c>
    </row>
    <row r="17" spans="1:8" ht="33" x14ac:dyDescent="0.25">
      <c r="A17" s="11">
        <v>11</v>
      </c>
      <c r="B17" s="31"/>
      <c r="C17" s="13" t="s">
        <v>1</v>
      </c>
      <c r="D17" s="19" t="s">
        <v>80</v>
      </c>
      <c r="E17" s="11" t="str">
        <f>E7</f>
        <v>18 834 шт.</v>
      </c>
      <c r="F17" s="11" t="str">
        <f t="shared" ref="F17" si="1">F7</f>
        <v>18 834 шт.</v>
      </c>
    </row>
    <row r="18" spans="1:8" ht="16.5" x14ac:dyDescent="0.25">
      <c r="A18" s="11">
        <v>12</v>
      </c>
      <c r="B18" s="31"/>
      <c r="C18" s="13" t="s">
        <v>2</v>
      </c>
      <c r="D18" s="19">
        <v>0</v>
      </c>
      <c r="E18" s="11">
        <v>0</v>
      </c>
      <c r="F18" s="11">
        <v>0</v>
      </c>
    </row>
    <row r="19" spans="1:8" ht="16.5" x14ac:dyDescent="0.25">
      <c r="A19" s="11">
        <v>13</v>
      </c>
      <c r="B19" s="31"/>
      <c r="C19" s="11">
        <v>2</v>
      </c>
      <c r="D19" s="19">
        <v>19.021000000000001</v>
      </c>
      <c r="E19" s="11">
        <f>E9</f>
        <v>36.526000000000003</v>
      </c>
      <c r="F19" s="11">
        <f t="shared" ref="F19" si="2">F9</f>
        <v>8914.5</v>
      </c>
    </row>
    <row r="20" spans="1:8" ht="16.5" x14ac:dyDescent="0.25">
      <c r="A20" s="11">
        <v>14</v>
      </c>
      <c r="B20" s="31"/>
      <c r="C20" s="11">
        <v>3</v>
      </c>
      <c r="D20" s="19">
        <v>119.28</v>
      </c>
      <c r="E20" s="11">
        <f>154.198+0.1</f>
        <v>154.298</v>
      </c>
      <c r="F20" s="11">
        <f t="shared" ref="F20" si="3">154.198+0.1</f>
        <v>154.298</v>
      </c>
    </row>
    <row r="21" spans="1:8" ht="16.5" x14ac:dyDescent="0.25">
      <c r="A21" s="11">
        <v>15</v>
      </c>
      <c r="B21" s="31"/>
      <c r="C21" s="11">
        <v>4</v>
      </c>
      <c r="D21" s="19">
        <v>5779.893</v>
      </c>
      <c r="E21" s="11">
        <v>1287.595</v>
      </c>
      <c r="F21" s="11">
        <v>1287.595</v>
      </c>
    </row>
    <row r="22" spans="1:8" ht="16.5" x14ac:dyDescent="0.25">
      <c r="A22" s="11">
        <v>16</v>
      </c>
      <c r="B22" s="31"/>
      <c r="C22" s="11" t="s">
        <v>3</v>
      </c>
      <c r="D22" s="19">
        <v>35.876000000000005</v>
      </c>
      <c r="E22" s="11">
        <v>3991.1469999999999</v>
      </c>
      <c r="F22" s="11">
        <v>3991.1469999999999</v>
      </c>
    </row>
    <row r="23" spans="1:8" ht="66" x14ac:dyDescent="0.25">
      <c r="A23" s="11"/>
      <c r="B23" s="31"/>
      <c r="C23" s="11" t="s">
        <v>14</v>
      </c>
      <c r="D23" s="11">
        <v>0</v>
      </c>
      <c r="E23" s="11">
        <f>E13</f>
        <v>0.5</v>
      </c>
      <c r="F23" s="11">
        <f t="shared" ref="F23" si="4">F13</f>
        <v>0.5</v>
      </c>
    </row>
    <row r="24" spans="1:8" ht="16.5" x14ac:dyDescent="0.25">
      <c r="A24" s="31">
        <v>17</v>
      </c>
      <c r="B24" s="34" t="s">
        <v>4</v>
      </c>
      <c r="C24" s="35"/>
      <c r="D24" s="11">
        <v>5148.83</v>
      </c>
      <c r="E24" s="11">
        <f>SUM(E18:E23)</f>
        <v>5470.0659999999998</v>
      </c>
      <c r="F24" s="11">
        <f>SUM(F18:F23)</f>
        <v>14348.04</v>
      </c>
    </row>
    <row r="25" spans="1:8" ht="33" x14ac:dyDescent="0.4">
      <c r="A25" s="31"/>
      <c r="B25" s="36"/>
      <c r="C25" s="37"/>
      <c r="D25" s="11" t="s">
        <v>81</v>
      </c>
      <c r="E25" s="11" t="s">
        <v>88</v>
      </c>
      <c r="F25" s="11" t="s">
        <v>88</v>
      </c>
      <c r="H25" s="22"/>
    </row>
    <row r="26" spans="1:8" ht="15.75" x14ac:dyDescent="0.25">
      <c r="A26" s="28">
        <v>1</v>
      </c>
      <c r="B26" s="28">
        <v>2</v>
      </c>
      <c r="C26" s="28">
        <v>3</v>
      </c>
      <c r="D26" s="28">
        <v>4</v>
      </c>
      <c r="E26" s="28">
        <v>6</v>
      </c>
      <c r="F26" s="28">
        <v>7</v>
      </c>
    </row>
    <row r="27" spans="1:8" ht="16.5" x14ac:dyDescent="0.25">
      <c r="A27" s="11">
        <v>18</v>
      </c>
      <c r="B27" s="31" t="s">
        <v>5</v>
      </c>
      <c r="C27" s="11">
        <v>1</v>
      </c>
      <c r="D27" s="11">
        <v>0</v>
      </c>
      <c r="E27" s="11">
        <v>0</v>
      </c>
      <c r="F27" s="11">
        <v>0</v>
      </c>
    </row>
    <row r="28" spans="1:8" ht="16.5" x14ac:dyDescent="0.25">
      <c r="A28" s="11">
        <v>19</v>
      </c>
      <c r="B28" s="31"/>
      <c r="C28" s="13" t="s">
        <v>1</v>
      </c>
      <c r="D28" s="11">
        <v>0</v>
      </c>
      <c r="E28" s="11">
        <v>0</v>
      </c>
      <c r="F28" s="11">
        <v>0</v>
      </c>
    </row>
    <row r="29" spans="1:8" ht="16.5" x14ac:dyDescent="0.25">
      <c r="A29" s="11">
        <v>20</v>
      </c>
      <c r="B29" s="31"/>
      <c r="C29" s="13" t="s">
        <v>2</v>
      </c>
      <c r="D29" s="11">
        <v>0</v>
      </c>
      <c r="E29" s="11">
        <v>0</v>
      </c>
      <c r="F29" s="11">
        <v>0</v>
      </c>
    </row>
    <row r="30" spans="1:8" ht="16.5" x14ac:dyDescent="0.25">
      <c r="A30" s="11">
        <v>21</v>
      </c>
      <c r="B30" s="31"/>
      <c r="C30" s="11">
        <v>2</v>
      </c>
      <c r="D30" s="11">
        <v>0</v>
      </c>
      <c r="E30" s="11">
        <v>0</v>
      </c>
      <c r="F30" s="11">
        <v>0</v>
      </c>
    </row>
    <row r="31" spans="1:8" ht="16.5" x14ac:dyDescent="0.25">
      <c r="A31" s="11">
        <v>22</v>
      </c>
      <c r="B31" s="31"/>
      <c r="C31" s="11">
        <v>3</v>
      </c>
      <c r="D31" s="11">
        <v>0</v>
      </c>
      <c r="E31" s="11">
        <v>0</v>
      </c>
      <c r="F31" s="11">
        <v>0</v>
      </c>
    </row>
    <row r="32" spans="1:8" ht="16.5" x14ac:dyDescent="0.25">
      <c r="A32" s="11">
        <v>23</v>
      </c>
      <c r="B32" s="31"/>
      <c r="C32" s="11">
        <v>4</v>
      </c>
      <c r="D32" s="11">
        <v>0</v>
      </c>
      <c r="E32" s="11">
        <v>0</v>
      </c>
      <c r="F32" s="11">
        <v>0</v>
      </c>
    </row>
    <row r="33" spans="1:6" ht="16.5" x14ac:dyDescent="0.25">
      <c r="A33" s="11">
        <v>24</v>
      </c>
      <c r="B33" s="41" t="s">
        <v>6</v>
      </c>
      <c r="C33" s="42"/>
      <c r="D33" s="11">
        <v>0</v>
      </c>
      <c r="E33" s="11">
        <v>0</v>
      </c>
      <c r="F33" s="11">
        <v>0</v>
      </c>
    </row>
    <row r="34" spans="1:6" ht="16.5" x14ac:dyDescent="0.25">
      <c r="A34" s="14">
        <v>25</v>
      </c>
      <c r="B34" s="31" t="s">
        <v>7</v>
      </c>
      <c r="C34" s="11">
        <v>1</v>
      </c>
      <c r="D34" s="11">
        <v>0</v>
      </c>
      <c r="E34" s="11">
        <v>0</v>
      </c>
      <c r="F34" s="11">
        <v>0</v>
      </c>
    </row>
    <row r="35" spans="1:6" ht="16.5" x14ac:dyDescent="0.25">
      <c r="A35" s="14">
        <v>26</v>
      </c>
      <c r="B35" s="31"/>
      <c r="C35" s="11">
        <v>2</v>
      </c>
      <c r="D35" s="11">
        <v>0</v>
      </c>
      <c r="E35" s="11">
        <v>0</v>
      </c>
      <c r="F35" s="11">
        <v>0</v>
      </c>
    </row>
    <row r="36" spans="1:6" ht="16.5" x14ac:dyDescent="0.25">
      <c r="A36" s="14">
        <v>27</v>
      </c>
      <c r="B36" s="31"/>
      <c r="C36" s="11">
        <v>3</v>
      </c>
      <c r="D36" s="11">
        <v>1281.8499999999999</v>
      </c>
      <c r="E36" s="11">
        <f>818.498+0.1-E20</f>
        <v>664.30000000000007</v>
      </c>
      <c r="F36" s="11">
        <f t="shared" ref="F36" si="5">818.498+0.1-F20</f>
        <v>664.30000000000007</v>
      </c>
    </row>
    <row r="37" spans="1:6" ht="16.5" x14ac:dyDescent="0.25">
      <c r="A37" s="14">
        <v>28</v>
      </c>
      <c r="B37" s="31"/>
      <c r="C37" s="11">
        <v>4</v>
      </c>
      <c r="D37" s="11">
        <v>34.786000000000001</v>
      </c>
      <c r="E37" s="11">
        <f>1673.535-E21</f>
        <v>385.94000000000005</v>
      </c>
      <c r="F37" s="11">
        <f t="shared" ref="F37" si="6">1673.535-F21</f>
        <v>385.94000000000005</v>
      </c>
    </row>
    <row r="38" spans="1:6" ht="16.5" x14ac:dyDescent="0.25">
      <c r="A38" s="14">
        <v>29</v>
      </c>
      <c r="B38" s="31"/>
      <c r="C38" s="11" t="s">
        <v>3</v>
      </c>
      <c r="D38" s="11">
        <f>7583.315+805.307</f>
        <v>8388.6219999999994</v>
      </c>
      <c r="E38" s="11">
        <f>12586.328-E22</f>
        <v>8595.1810000000005</v>
      </c>
      <c r="F38" s="11">
        <f t="shared" ref="F38" si="7">12586.328-F22</f>
        <v>8595.1810000000005</v>
      </c>
    </row>
    <row r="39" spans="1:6" ht="16.5" x14ac:dyDescent="0.25">
      <c r="A39" s="14">
        <v>30</v>
      </c>
      <c r="B39" s="41" t="s">
        <v>8</v>
      </c>
      <c r="C39" s="42"/>
      <c r="D39" s="11">
        <f>SUM(D33:D38)</f>
        <v>9705.2579999999998</v>
      </c>
      <c r="E39" s="11">
        <f>SUM(E36:E38)</f>
        <v>9645.4210000000003</v>
      </c>
      <c r="F39" s="11">
        <f t="shared" ref="F39" si="8">SUM(F36:F38)</f>
        <v>9645.4210000000003</v>
      </c>
    </row>
    <row r="40" spans="1:6" ht="16.5" x14ac:dyDescent="0.25">
      <c r="A40" s="11">
        <v>31</v>
      </c>
      <c r="B40" s="31" t="s">
        <v>16</v>
      </c>
      <c r="C40" s="11">
        <v>1</v>
      </c>
      <c r="D40" s="11">
        <v>0</v>
      </c>
      <c r="E40" s="11">
        <v>0</v>
      </c>
      <c r="F40" s="11">
        <v>0</v>
      </c>
    </row>
    <row r="41" spans="1:6" ht="16.5" x14ac:dyDescent="0.25">
      <c r="A41" s="11">
        <v>32</v>
      </c>
      <c r="B41" s="31"/>
      <c r="C41" s="13" t="s">
        <v>1</v>
      </c>
      <c r="D41" s="11">
        <v>0</v>
      </c>
      <c r="E41" s="11">
        <v>0</v>
      </c>
      <c r="F41" s="11">
        <v>0</v>
      </c>
    </row>
    <row r="42" spans="1:6" ht="16.5" x14ac:dyDescent="0.25">
      <c r="A42" s="11">
        <v>33</v>
      </c>
      <c r="B42" s="31"/>
      <c r="C42" s="13" t="s">
        <v>2</v>
      </c>
      <c r="D42" s="11">
        <v>0</v>
      </c>
      <c r="E42" s="11">
        <v>0</v>
      </c>
      <c r="F42" s="11">
        <v>0</v>
      </c>
    </row>
    <row r="43" spans="1:6" ht="16.5" x14ac:dyDescent="0.25">
      <c r="A43" s="11">
        <v>34</v>
      </c>
      <c r="B43" s="31"/>
      <c r="C43" s="11">
        <v>2</v>
      </c>
      <c r="D43" s="11">
        <v>0</v>
      </c>
      <c r="E43" s="11">
        <v>0</v>
      </c>
      <c r="F43" s="11">
        <v>0</v>
      </c>
    </row>
    <row r="44" spans="1:6" ht="16.5" x14ac:dyDescent="0.25">
      <c r="A44" s="11">
        <v>35</v>
      </c>
      <c r="B44" s="31"/>
      <c r="C44" s="11">
        <v>3</v>
      </c>
      <c r="D44" s="11">
        <v>523.32100000000003</v>
      </c>
      <c r="E44" s="11">
        <v>400</v>
      </c>
      <c r="F44" s="11">
        <v>400</v>
      </c>
    </row>
    <row r="45" spans="1:6" ht="16.5" x14ac:dyDescent="0.25">
      <c r="A45" s="11">
        <v>36</v>
      </c>
      <c r="B45" s="31"/>
      <c r="C45" s="11">
        <v>4</v>
      </c>
      <c r="D45" s="11">
        <v>3197.1779999999999</v>
      </c>
      <c r="E45" s="11">
        <v>9814</v>
      </c>
      <c r="F45" s="11">
        <v>9814</v>
      </c>
    </row>
    <row r="46" spans="1:6" ht="16.5" x14ac:dyDescent="0.25">
      <c r="A46" s="11">
        <v>37</v>
      </c>
      <c r="B46" s="31"/>
      <c r="C46" s="11" t="s">
        <v>3</v>
      </c>
      <c r="D46" s="11">
        <v>314.52200000000005</v>
      </c>
      <c r="E46" s="11">
        <v>0</v>
      </c>
      <c r="F46" s="11">
        <v>0</v>
      </c>
    </row>
    <row r="47" spans="1:6" ht="66" x14ac:dyDescent="0.25">
      <c r="A47" s="11">
        <v>38</v>
      </c>
      <c r="B47" s="31"/>
      <c r="C47" s="11" t="s">
        <v>14</v>
      </c>
      <c r="D47" s="11">
        <v>0</v>
      </c>
      <c r="E47" s="11">
        <v>0</v>
      </c>
      <c r="F47" s="11">
        <v>0</v>
      </c>
    </row>
    <row r="48" spans="1:6" ht="16.5" x14ac:dyDescent="0.25">
      <c r="A48" s="11">
        <v>39</v>
      </c>
      <c r="B48" s="41" t="s">
        <v>9</v>
      </c>
      <c r="C48" s="42"/>
      <c r="D48" s="11">
        <v>4035.0210000000002</v>
      </c>
      <c r="E48" s="11">
        <f>SUM(E40:E47)</f>
        <v>10214</v>
      </c>
      <c r="F48" s="11">
        <f t="shared" ref="F48" si="9">SUM(F40:F47)</f>
        <v>10214</v>
      </c>
    </row>
    <row r="49" spans="1:6" ht="16.5" x14ac:dyDescent="0.25">
      <c r="A49" s="11">
        <v>40</v>
      </c>
      <c r="B49" s="31" t="s">
        <v>17</v>
      </c>
      <c r="C49" s="11">
        <v>1</v>
      </c>
      <c r="D49" s="11">
        <v>0</v>
      </c>
      <c r="E49" s="11">
        <v>0</v>
      </c>
      <c r="F49" s="11">
        <v>0</v>
      </c>
    </row>
    <row r="50" spans="1:6" ht="16.5" x14ac:dyDescent="0.25">
      <c r="A50" s="11">
        <v>41</v>
      </c>
      <c r="B50" s="31"/>
      <c r="C50" s="11">
        <v>2</v>
      </c>
      <c r="D50" s="11">
        <v>0</v>
      </c>
      <c r="E50" s="11">
        <v>0</v>
      </c>
      <c r="F50" s="11">
        <v>0</v>
      </c>
    </row>
    <row r="51" spans="1:6" ht="16.5" x14ac:dyDescent="0.25">
      <c r="A51" s="11">
        <v>42</v>
      </c>
      <c r="B51" s="31"/>
      <c r="C51" s="11">
        <v>3</v>
      </c>
      <c r="D51" s="11">
        <v>231.00200000000001</v>
      </c>
      <c r="E51" s="11">
        <v>481.56599999999997</v>
      </c>
      <c r="F51" s="11">
        <v>481.56599999999997</v>
      </c>
    </row>
    <row r="52" spans="1:6" ht="16.5" x14ac:dyDescent="0.25">
      <c r="A52" s="11">
        <v>43</v>
      </c>
      <c r="B52" s="31"/>
      <c r="C52" s="11">
        <v>4</v>
      </c>
      <c r="D52" s="11">
        <v>438.24400000000003</v>
      </c>
      <c r="E52" s="11">
        <v>345.94400000000002</v>
      </c>
      <c r="F52" s="11">
        <v>345.94400000000002</v>
      </c>
    </row>
    <row r="53" spans="1:6" ht="16.5" x14ac:dyDescent="0.25">
      <c r="A53" s="11">
        <v>44</v>
      </c>
      <c r="B53" s="31"/>
      <c r="C53" s="11" t="s">
        <v>3</v>
      </c>
      <c r="D53" s="11">
        <v>217.56200000000001</v>
      </c>
      <c r="E53" s="11">
        <v>394.07400000000001</v>
      </c>
      <c r="F53" s="11">
        <v>394.07400000000001</v>
      </c>
    </row>
    <row r="54" spans="1:6" ht="66" x14ac:dyDescent="0.25">
      <c r="A54" s="11">
        <v>45</v>
      </c>
      <c r="B54" s="31"/>
      <c r="C54" s="11" t="s">
        <v>14</v>
      </c>
      <c r="D54" s="11">
        <v>0</v>
      </c>
      <c r="E54" s="11">
        <v>0</v>
      </c>
      <c r="F54" s="11">
        <v>0</v>
      </c>
    </row>
    <row r="55" spans="1:6" ht="16.5" x14ac:dyDescent="0.25">
      <c r="A55" s="11">
        <v>46</v>
      </c>
      <c r="B55" s="41" t="s">
        <v>10</v>
      </c>
      <c r="C55" s="42"/>
      <c r="D55" s="11">
        <f>SUM(D49:D54)</f>
        <v>886.80800000000011</v>
      </c>
      <c r="E55" s="11">
        <f>SUM(E49:E54)</f>
        <v>1221.5840000000001</v>
      </c>
      <c r="F55" s="11">
        <f>SUM(F49:F54)</f>
        <v>1221.5840000000001</v>
      </c>
    </row>
    <row r="57" spans="1:6" x14ac:dyDescent="0.25">
      <c r="D57" s="18"/>
      <c r="E57" s="18"/>
      <c r="F57" s="18"/>
    </row>
    <row r="58" spans="1:6" x14ac:dyDescent="0.25">
      <c r="D58" s="18"/>
      <c r="E58" s="18"/>
      <c r="F58" s="18"/>
    </row>
  </sheetData>
  <mergeCells count="20">
    <mergeCell ref="B55:C55"/>
    <mergeCell ref="B33:C33"/>
    <mergeCell ref="B34:B38"/>
    <mergeCell ref="A3:A4"/>
    <mergeCell ref="B3:B4"/>
    <mergeCell ref="C3:C4"/>
    <mergeCell ref="B27:B32"/>
    <mergeCell ref="B16:B23"/>
    <mergeCell ref="B49:B54"/>
    <mergeCell ref="B40:B47"/>
    <mergeCell ref="A24:A25"/>
    <mergeCell ref="B39:C39"/>
    <mergeCell ref="B48:C48"/>
    <mergeCell ref="A1:F1"/>
    <mergeCell ref="A14:A15"/>
    <mergeCell ref="B6:B13"/>
    <mergeCell ref="B24:C25"/>
    <mergeCell ref="B14:C15"/>
    <mergeCell ref="E3:F3"/>
    <mergeCell ref="D3:D4"/>
  </mergeCells>
  <hyperlinks>
    <hyperlink ref="C17" location="Par945" display="Par945" xr:uid="{EE206606-A307-4323-B193-ECAA571A1D8D}"/>
    <hyperlink ref="C18" location="Par948" display="Par948" xr:uid="{18F8A24D-03C2-4994-8886-4C679046CC05}"/>
    <hyperlink ref="C41" location="Par945" display="Par945" xr:uid="{30EC80B0-C596-4420-82EF-5F02B52B3D69}"/>
    <hyperlink ref="C42" location="Par948" display="Par948" xr:uid="{CC0B31FF-1C12-41B5-AF82-DD400699FE29}"/>
    <hyperlink ref="C28" location="Par945" display="Par945" xr:uid="{4A0FA276-58CF-4FD8-A423-0F7F60B534C6}"/>
    <hyperlink ref="C29" location="Par948" display="Par948" xr:uid="{9D3BD421-24FE-4F40-968A-C6C53CCE2302}"/>
    <hyperlink ref="C7" location="Par945" display="Par945" xr:uid="{09027670-3AD3-45A0-86B9-662550DE3970}"/>
    <hyperlink ref="C8" location="Par948" display="Par948" xr:uid="{27FEA186-5FA7-4DC2-8613-4171E271DD68}"/>
  </hyperlinks>
  <pageMargins left="0.70866141732283472" right="0.70866141732283472" top="1.5354330708661419" bottom="0.74803149606299213" header="0.31496062992125984" footer="0.31496062992125984"/>
  <pageSetup paperSize="9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6D695-DDE3-44A4-9720-16B0C565C851}">
  <dimension ref="A1:E6"/>
  <sheetViews>
    <sheetView workbookViewId="0">
      <selection activeCell="C24" sqref="C24"/>
    </sheetView>
  </sheetViews>
  <sheetFormatPr defaultRowHeight="15" x14ac:dyDescent="0.25"/>
  <cols>
    <col min="1" max="1" width="21" bestFit="1" customWidth="1"/>
    <col min="2" max="2" width="7.140625" bestFit="1" customWidth="1"/>
    <col min="3" max="3" width="24.5703125" customWidth="1"/>
    <col min="4" max="4" width="43.5703125" bestFit="1" customWidth="1"/>
    <col min="5" max="5" width="22" customWidth="1"/>
  </cols>
  <sheetData>
    <row r="1" spans="1:5" x14ac:dyDescent="0.25">
      <c r="A1" s="44" t="s">
        <v>54</v>
      </c>
      <c r="B1" s="44"/>
      <c r="C1" s="44"/>
      <c r="D1" s="44"/>
      <c r="E1" s="44"/>
    </row>
    <row r="3" spans="1:5" x14ac:dyDescent="0.25">
      <c r="E3" t="s">
        <v>83</v>
      </c>
    </row>
    <row r="4" spans="1:5" ht="45" x14ac:dyDescent="0.25">
      <c r="A4" s="2" t="s">
        <v>22</v>
      </c>
      <c r="B4" s="3" t="s">
        <v>21</v>
      </c>
      <c r="C4" s="3" t="s">
        <v>56</v>
      </c>
      <c r="D4" s="3" t="s">
        <v>55</v>
      </c>
      <c r="E4" s="3" t="s">
        <v>57</v>
      </c>
    </row>
    <row r="5" spans="1: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x14ac:dyDescent="0.25">
      <c r="A6" s="2"/>
      <c r="B6" s="2"/>
      <c r="C6" s="2"/>
      <c r="D6" s="2"/>
      <c r="E6" s="2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BDF6-9A2F-40DF-A7BA-FC8F83A328F9}">
  <dimension ref="A1:F50"/>
  <sheetViews>
    <sheetView tabSelected="1" topLeftCell="A32" zoomScale="60" zoomScaleNormal="60" workbookViewId="0">
      <selection activeCell="J49" sqref="J49"/>
    </sheetView>
  </sheetViews>
  <sheetFormatPr defaultRowHeight="15" x14ac:dyDescent="0.25"/>
  <cols>
    <col min="1" max="1" width="28" style="1" customWidth="1"/>
    <col min="2" max="2" width="10.28515625" style="1" bestFit="1" customWidth="1"/>
    <col min="3" max="3" width="9.85546875" style="1" customWidth="1"/>
    <col min="4" max="4" width="17.85546875" style="1" customWidth="1"/>
    <col min="5" max="5" width="9.5703125" style="1" customWidth="1"/>
    <col min="6" max="6" width="11" style="1" customWidth="1"/>
    <col min="7" max="16384" width="9.140625" style="1"/>
  </cols>
  <sheetData>
    <row r="1" spans="1:6" ht="35.25" customHeight="1" x14ac:dyDescent="0.25">
      <c r="A1" s="47" t="s">
        <v>58</v>
      </c>
      <c r="B1" s="47"/>
      <c r="C1" s="47"/>
      <c r="D1" s="47"/>
      <c r="E1" s="47"/>
      <c r="F1" s="47"/>
    </row>
    <row r="2" spans="1:6" ht="18.75" x14ac:dyDescent="0.25">
      <c r="A2" s="4"/>
    </row>
    <row r="3" spans="1:6" ht="15.75" x14ac:dyDescent="0.25">
      <c r="F3" s="29" t="s">
        <v>84</v>
      </c>
    </row>
    <row r="4" spans="1:6" ht="29.25" customHeight="1" x14ac:dyDescent="0.25">
      <c r="A4" s="48" t="s">
        <v>22</v>
      </c>
      <c r="B4" s="46" t="s">
        <v>21</v>
      </c>
      <c r="C4" s="46" t="s">
        <v>12</v>
      </c>
      <c r="D4" s="46" t="s">
        <v>59</v>
      </c>
      <c r="E4" s="46" t="s">
        <v>75</v>
      </c>
      <c r="F4" s="46"/>
    </row>
    <row r="5" spans="1:6" ht="31.5" x14ac:dyDescent="0.25">
      <c r="A5" s="48"/>
      <c r="B5" s="46"/>
      <c r="C5" s="46"/>
      <c r="D5" s="46"/>
      <c r="E5" s="9" t="s">
        <v>90</v>
      </c>
      <c r="F5" s="9" t="s">
        <v>89</v>
      </c>
    </row>
    <row r="6" spans="1:6" ht="15.75" x14ac:dyDescent="0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</row>
    <row r="7" spans="1:6" ht="15.75" x14ac:dyDescent="0.25">
      <c r="A7" s="49" t="s">
        <v>60</v>
      </c>
      <c r="B7" s="49"/>
      <c r="C7" s="49"/>
      <c r="D7" s="49"/>
      <c r="E7" s="49"/>
      <c r="F7" s="49"/>
    </row>
    <row r="8" spans="1:6" ht="63" x14ac:dyDescent="0.25">
      <c r="A8" s="9" t="s">
        <v>53</v>
      </c>
      <c r="B8" s="26">
        <v>8430200</v>
      </c>
      <c r="C8" s="26" t="s">
        <v>61</v>
      </c>
      <c r="D8" s="20" t="s">
        <v>71</v>
      </c>
      <c r="E8" s="26">
        <v>400</v>
      </c>
      <c r="F8" s="26">
        <v>400</v>
      </c>
    </row>
    <row r="9" spans="1:6" ht="78.75" x14ac:dyDescent="0.25">
      <c r="A9" s="9" t="s">
        <v>39</v>
      </c>
      <c r="B9" s="26">
        <v>3142419</v>
      </c>
      <c r="C9" s="26" t="s">
        <v>62</v>
      </c>
      <c r="D9" s="20" t="s">
        <v>72</v>
      </c>
      <c r="E9" s="26">
        <v>4858</v>
      </c>
      <c r="F9" s="26">
        <v>4858</v>
      </c>
    </row>
    <row r="10" spans="1:6" ht="63" x14ac:dyDescent="0.25">
      <c r="A10" s="9" t="s">
        <v>47</v>
      </c>
      <c r="B10" s="26">
        <v>8430300</v>
      </c>
      <c r="C10" s="26" t="s">
        <v>62</v>
      </c>
      <c r="D10" s="20" t="s">
        <v>71</v>
      </c>
      <c r="E10" s="26">
        <v>1400</v>
      </c>
      <c r="F10" s="26">
        <v>1400</v>
      </c>
    </row>
    <row r="11" spans="1:6" ht="78.75" x14ac:dyDescent="0.25">
      <c r="A11" s="9" t="s">
        <v>45</v>
      </c>
      <c r="B11" s="26">
        <v>5959900</v>
      </c>
      <c r="C11" s="26" t="s">
        <v>62</v>
      </c>
      <c r="D11" s="20" t="s">
        <v>72</v>
      </c>
      <c r="E11" s="26">
        <v>3556</v>
      </c>
      <c r="F11" s="26">
        <v>3556</v>
      </c>
    </row>
    <row r="12" spans="1:6" ht="47.25" x14ac:dyDescent="0.25">
      <c r="A12" s="9" t="s">
        <v>63</v>
      </c>
      <c r="B12" s="26">
        <v>5950101</v>
      </c>
      <c r="C12" s="26" t="s">
        <v>64</v>
      </c>
      <c r="D12" s="26" t="s">
        <v>65</v>
      </c>
      <c r="E12" s="26">
        <v>4439</v>
      </c>
      <c r="F12" s="26">
        <v>4439</v>
      </c>
    </row>
    <row r="13" spans="1:6" ht="15.75" x14ac:dyDescent="0.25">
      <c r="A13" s="38" t="s">
        <v>66</v>
      </c>
      <c r="B13" s="38"/>
      <c r="C13" s="38"/>
      <c r="D13" s="38"/>
      <c r="E13" s="38"/>
      <c r="F13" s="38"/>
    </row>
    <row r="14" spans="1:6" ht="47.25" x14ac:dyDescent="0.25">
      <c r="A14" s="9" t="s">
        <v>76</v>
      </c>
      <c r="B14" s="26">
        <v>1720300</v>
      </c>
      <c r="C14" s="26" t="s">
        <v>61</v>
      </c>
      <c r="D14" s="20" t="s">
        <v>73</v>
      </c>
      <c r="E14" s="26">
        <v>10</v>
      </c>
      <c r="F14" s="26">
        <v>10</v>
      </c>
    </row>
    <row r="15" spans="1:6" ht="94.5" x14ac:dyDescent="0.25">
      <c r="A15" s="9" t="s">
        <v>77</v>
      </c>
      <c r="B15" s="26">
        <v>1721300</v>
      </c>
      <c r="C15" s="26" t="s">
        <v>61</v>
      </c>
      <c r="D15" s="20" t="s">
        <v>73</v>
      </c>
      <c r="E15" s="26">
        <v>20</v>
      </c>
      <c r="F15" s="26">
        <v>20</v>
      </c>
    </row>
    <row r="16" spans="1:6" ht="47.25" x14ac:dyDescent="0.25">
      <c r="A16" s="9" t="s">
        <v>23</v>
      </c>
      <c r="B16" s="26">
        <v>1870900</v>
      </c>
      <c r="C16" s="26" t="s">
        <v>61</v>
      </c>
      <c r="D16" s="20" t="s">
        <v>73</v>
      </c>
      <c r="E16" s="26">
        <v>2.2999999999999998</v>
      </c>
      <c r="F16" s="26">
        <v>2.2999999999999998</v>
      </c>
    </row>
    <row r="17" spans="1:6" ht="63" x14ac:dyDescent="0.25">
      <c r="A17" s="9" t="s">
        <v>24</v>
      </c>
      <c r="B17" s="26">
        <v>1871400</v>
      </c>
      <c r="C17" s="26" t="s">
        <v>61</v>
      </c>
      <c r="D17" s="20" t="s">
        <v>73</v>
      </c>
      <c r="E17" s="26">
        <v>16.068000000000001</v>
      </c>
      <c r="F17" s="26">
        <v>16.068000000000001</v>
      </c>
    </row>
    <row r="18" spans="1:6" ht="63" x14ac:dyDescent="0.25">
      <c r="A18" s="9" t="s">
        <v>25</v>
      </c>
      <c r="B18" s="26">
        <v>1871500</v>
      </c>
      <c r="C18" s="26" t="s">
        <v>61</v>
      </c>
      <c r="D18" s="20" t="s">
        <v>73</v>
      </c>
      <c r="E18" s="26">
        <v>6.85</v>
      </c>
      <c r="F18" s="26">
        <v>6.85</v>
      </c>
    </row>
    <row r="19" spans="1:6" ht="47.25" x14ac:dyDescent="0.25">
      <c r="A19" s="9" t="s">
        <v>26</v>
      </c>
      <c r="B19" s="26">
        <v>3143200</v>
      </c>
      <c r="C19" s="26" t="s">
        <v>61</v>
      </c>
      <c r="D19" s="20" t="s">
        <v>73</v>
      </c>
      <c r="E19" s="26">
        <v>0.5</v>
      </c>
      <c r="F19" s="26">
        <v>0.5</v>
      </c>
    </row>
    <row r="20" spans="1:6" ht="47.25" x14ac:dyDescent="0.25">
      <c r="A20" s="9" t="s">
        <v>27</v>
      </c>
      <c r="B20" s="26">
        <v>3143710</v>
      </c>
      <c r="C20" s="26" t="s">
        <v>61</v>
      </c>
      <c r="D20" s="20" t="s">
        <v>73</v>
      </c>
      <c r="E20" s="26">
        <v>8.2799999999999994</v>
      </c>
      <c r="F20" s="26">
        <v>8.2799999999999994</v>
      </c>
    </row>
    <row r="21" spans="1:6" ht="47.25" x14ac:dyDescent="0.25">
      <c r="A21" s="9" t="s">
        <v>28</v>
      </c>
      <c r="B21" s="26">
        <v>3164100</v>
      </c>
      <c r="C21" s="26" t="s">
        <v>61</v>
      </c>
      <c r="D21" s="20" t="s">
        <v>73</v>
      </c>
      <c r="E21" s="26">
        <v>106.729</v>
      </c>
      <c r="F21" s="26">
        <v>106.729</v>
      </c>
    </row>
    <row r="22" spans="1:6" ht="47.25" x14ac:dyDescent="0.25">
      <c r="A22" s="9" t="s">
        <v>29</v>
      </c>
      <c r="B22" s="26">
        <v>3990700</v>
      </c>
      <c r="C22" s="26" t="s">
        <v>61</v>
      </c>
      <c r="D22" s="20" t="s">
        <v>73</v>
      </c>
      <c r="E22" s="26">
        <v>100</v>
      </c>
      <c r="F22" s="26">
        <v>100</v>
      </c>
    </row>
    <row r="23" spans="1:6" ht="47.25" x14ac:dyDescent="0.25">
      <c r="A23" s="9" t="s">
        <v>30</v>
      </c>
      <c r="B23" s="26">
        <v>5110900</v>
      </c>
      <c r="C23" s="26" t="s">
        <v>61</v>
      </c>
      <c r="D23" s="20" t="s">
        <v>73</v>
      </c>
      <c r="E23" s="26">
        <v>0.1</v>
      </c>
      <c r="F23" s="26">
        <v>0.1</v>
      </c>
    </row>
    <row r="24" spans="1:6" ht="47.25" x14ac:dyDescent="0.25">
      <c r="A24" s="9" t="s">
        <v>31</v>
      </c>
      <c r="B24" s="26">
        <v>5492800</v>
      </c>
      <c r="C24" s="26" t="s">
        <v>61</v>
      </c>
      <c r="D24" s="20" t="s">
        <v>73</v>
      </c>
      <c r="E24" s="26">
        <v>0.6</v>
      </c>
      <c r="F24" s="26">
        <v>0.6</v>
      </c>
    </row>
    <row r="25" spans="1:6" ht="47.25" x14ac:dyDescent="0.25">
      <c r="A25" s="9" t="s">
        <v>74</v>
      </c>
      <c r="B25" s="26">
        <v>5712302</v>
      </c>
      <c r="C25" s="26" t="s">
        <v>61</v>
      </c>
      <c r="D25" s="20" t="s">
        <v>73</v>
      </c>
      <c r="E25" s="26">
        <v>5.0999999999999996</v>
      </c>
      <c r="F25" s="26">
        <v>5.0999999999999996</v>
      </c>
    </row>
    <row r="26" spans="1:6" ht="47.25" x14ac:dyDescent="0.25">
      <c r="A26" s="9" t="s">
        <v>32</v>
      </c>
      <c r="B26" s="26">
        <v>5712601</v>
      </c>
      <c r="C26" s="26" t="s">
        <v>61</v>
      </c>
      <c r="D26" s="20" t="s">
        <v>73</v>
      </c>
      <c r="E26" s="26">
        <v>7.0359999999999996</v>
      </c>
      <c r="F26" s="26">
        <v>7.0359999999999996</v>
      </c>
    </row>
    <row r="27" spans="1:6" ht="47.25" x14ac:dyDescent="0.25">
      <c r="A27" s="9" t="s">
        <v>78</v>
      </c>
      <c r="B27" s="26">
        <v>5740500</v>
      </c>
      <c r="C27" s="26" t="s">
        <v>61</v>
      </c>
      <c r="D27" s="20" t="s">
        <v>73</v>
      </c>
      <c r="E27" s="26">
        <v>20</v>
      </c>
      <c r="F27" s="26">
        <v>20</v>
      </c>
    </row>
    <row r="28" spans="1:6" ht="47.25" x14ac:dyDescent="0.25">
      <c r="A28" s="9" t="s">
        <v>33</v>
      </c>
      <c r="B28" s="26">
        <v>5750301</v>
      </c>
      <c r="C28" s="26" t="s">
        <v>61</v>
      </c>
      <c r="D28" s="20" t="s">
        <v>73</v>
      </c>
      <c r="E28" s="26">
        <v>13.743</v>
      </c>
      <c r="F28" s="26">
        <v>13.743</v>
      </c>
    </row>
    <row r="29" spans="1:6" ht="47.25" x14ac:dyDescent="0.25">
      <c r="A29" s="9" t="s">
        <v>34</v>
      </c>
      <c r="B29" s="26">
        <v>5750905</v>
      </c>
      <c r="C29" s="26" t="s">
        <v>61</v>
      </c>
      <c r="D29" s="20" t="s">
        <v>73</v>
      </c>
      <c r="E29" s="26">
        <v>0.84</v>
      </c>
      <c r="F29" s="26">
        <v>0.84</v>
      </c>
    </row>
    <row r="30" spans="1:6" ht="78.75" x14ac:dyDescent="0.25">
      <c r="A30" s="9" t="s">
        <v>35</v>
      </c>
      <c r="B30" s="26">
        <v>5820100</v>
      </c>
      <c r="C30" s="26" t="s">
        <v>61</v>
      </c>
      <c r="D30" s="20" t="s">
        <v>73</v>
      </c>
      <c r="E30" s="26">
        <v>1.008</v>
      </c>
      <c r="F30" s="26">
        <v>1.008</v>
      </c>
    </row>
    <row r="31" spans="1:6" ht="47.25" x14ac:dyDescent="0.25">
      <c r="A31" s="9" t="s">
        <v>67</v>
      </c>
      <c r="B31" s="26">
        <v>5820601</v>
      </c>
      <c r="C31" s="26" t="s">
        <v>61</v>
      </c>
      <c r="D31" s="20" t="s">
        <v>73</v>
      </c>
      <c r="E31" s="26">
        <v>32.411999999999999</v>
      </c>
      <c r="F31" s="26">
        <v>32.411999999999999</v>
      </c>
    </row>
    <row r="32" spans="1:6" ht="47.25" x14ac:dyDescent="0.25">
      <c r="A32" s="9" t="s">
        <v>36</v>
      </c>
      <c r="B32" s="26">
        <v>5950100</v>
      </c>
      <c r="C32" s="26" t="s">
        <v>61</v>
      </c>
      <c r="D32" s="20" t="s">
        <v>73</v>
      </c>
      <c r="E32" s="26">
        <v>130</v>
      </c>
      <c r="F32" s="26">
        <v>130</v>
      </c>
    </row>
    <row r="33" spans="1:6" ht="47.25" x14ac:dyDescent="0.25">
      <c r="A33" s="9" t="s">
        <v>37</v>
      </c>
      <c r="B33" s="26">
        <v>1471501</v>
      </c>
      <c r="C33" s="26" t="s">
        <v>62</v>
      </c>
      <c r="D33" s="20" t="s">
        <v>73</v>
      </c>
      <c r="E33" s="26">
        <v>1.5640000000000001</v>
      </c>
      <c r="F33" s="26">
        <v>1.5640000000000001</v>
      </c>
    </row>
    <row r="34" spans="1:6" ht="47.25" x14ac:dyDescent="0.25">
      <c r="A34" s="9" t="s">
        <v>38</v>
      </c>
      <c r="B34" s="26">
        <v>3140817</v>
      </c>
      <c r="C34" s="26" t="s">
        <v>62</v>
      </c>
      <c r="D34" s="20" t="s">
        <v>73</v>
      </c>
      <c r="E34" s="20">
        <v>8.1</v>
      </c>
      <c r="F34" s="20">
        <v>8.1</v>
      </c>
    </row>
    <row r="35" spans="1:6" ht="78.75" x14ac:dyDescent="0.25">
      <c r="A35" s="9" t="s">
        <v>40</v>
      </c>
      <c r="B35" s="26">
        <v>3144407</v>
      </c>
      <c r="C35" s="26" t="s">
        <v>62</v>
      </c>
      <c r="D35" s="20" t="s">
        <v>73</v>
      </c>
      <c r="E35" s="26">
        <v>20.2</v>
      </c>
      <c r="F35" s="26">
        <v>20.2</v>
      </c>
    </row>
    <row r="36" spans="1:6" ht="47.25" x14ac:dyDescent="0.25">
      <c r="A36" s="9" t="s">
        <v>68</v>
      </c>
      <c r="B36" s="26">
        <v>3510203</v>
      </c>
      <c r="C36" s="26" t="s">
        <v>62</v>
      </c>
      <c r="D36" s="20" t="s">
        <v>73</v>
      </c>
      <c r="E36" s="26">
        <v>6</v>
      </c>
      <c r="F36" s="26">
        <v>6</v>
      </c>
    </row>
    <row r="37" spans="1:6" ht="47.25" x14ac:dyDescent="0.25">
      <c r="A37" s="9" t="s">
        <v>41</v>
      </c>
      <c r="B37" s="26">
        <v>5480200</v>
      </c>
      <c r="C37" s="26" t="s">
        <v>62</v>
      </c>
      <c r="D37" s="20" t="s">
        <v>73</v>
      </c>
      <c r="E37" s="26">
        <v>24</v>
      </c>
      <c r="F37" s="26">
        <v>24</v>
      </c>
    </row>
    <row r="38" spans="1:6" ht="47.25" x14ac:dyDescent="0.25">
      <c r="A38" s="9" t="s">
        <v>42</v>
      </c>
      <c r="B38" s="26">
        <v>5711019</v>
      </c>
      <c r="C38" s="26" t="s">
        <v>62</v>
      </c>
      <c r="D38" s="20" t="s">
        <v>73</v>
      </c>
      <c r="E38" s="26">
        <v>7.22</v>
      </c>
      <c r="F38" s="26">
        <v>7.22</v>
      </c>
    </row>
    <row r="39" spans="1:6" ht="47.25" x14ac:dyDescent="0.25">
      <c r="A39" s="9" t="s">
        <v>43</v>
      </c>
      <c r="B39" s="26">
        <v>5711659</v>
      </c>
      <c r="C39" s="26" t="s">
        <v>62</v>
      </c>
      <c r="D39" s="20" t="s">
        <v>73</v>
      </c>
      <c r="E39" s="26">
        <v>100</v>
      </c>
      <c r="F39" s="26">
        <v>100</v>
      </c>
    </row>
    <row r="40" spans="1:6" ht="47.25" x14ac:dyDescent="0.25">
      <c r="A40" s="9" t="s">
        <v>44</v>
      </c>
      <c r="B40" s="26">
        <v>5820903</v>
      </c>
      <c r="C40" s="26" t="s">
        <v>62</v>
      </c>
      <c r="D40" s="20" t="s">
        <v>73</v>
      </c>
      <c r="E40" s="26">
        <v>11.16</v>
      </c>
      <c r="F40" s="26">
        <v>11.16</v>
      </c>
    </row>
    <row r="41" spans="1:6" ht="47.25" x14ac:dyDescent="0.25">
      <c r="A41" s="9" t="s">
        <v>46</v>
      </c>
      <c r="B41" s="26">
        <v>5960600</v>
      </c>
      <c r="C41" s="26" t="s">
        <v>62</v>
      </c>
      <c r="D41" s="20" t="s">
        <v>73</v>
      </c>
      <c r="E41" s="26">
        <v>167.7</v>
      </c>
      <c r="F41" s="26">
        <v>167.7</v>
      </c>
    </row>
    <row r="42" spans="1:6" ht="47.25" x14ac:dyDescent="0.25">
      <c r="A42" s="9" t="s">
        <v>48</v>
      </c>
      <c r="B42" s="26">
        <v>3144411</v>
      </c>
      <c r="C42" s="26" t="s">
        <v>52</v>
      </c>
      <c r="D42" s="20" t="s">
        <v>73</v>
      </c>
      <c r="E42" s="26">
        <v>1.0740000000000001</v>
      </c>
      <c r="F42" s="26">
        <v>1.0740000000000001</v>
      </c>
    </row>
    <row r="43" spans="1:6" ht="47.25" x14ac:dyDescent="0.25">
      <c r="A43" s="9" t="s">
        <v>49</v>
      </c>
      <c r="B43" s="26">
        <v>8420100</v>
      </c>
      <c r="C43" s="26" t="s">
        <v>52</v>
      </c>
      <c r="D43" s="20" t="s">
        <v>73</v>
      </c>
      <c r="E43" s="26">
        <v>65</v>
      </c>
      <c r="F43" s="26">
        <v>65</v>
      </c>
    </row>
    <row r="44" spans="1:6" ht="47.25" x14ac:dyDescent="0.25">
      <c r="A44" s="9" t="s">
        <v>50</v>
      </c>
      <c r="B44" s="26">
        <v>9120300</v>
      </c>
      <c r="C44" s="26" t="s">
        <v>52</v>
      </c>
      <c r="D44" s="20" t="s">
        <v>73</v>
      </c>
      <c r="E44" s="26">
        <v>60</v>
      </c>
      <c r="F44" s="26">
        <v>60</v>
      </c>
    </row>
    <row r="45" spans="1:6" ht="63" x14ac:dyDescent="0.25">
      <c r="A45" s="9" t="s">
        <v>51</v>
      </c>
      <c r="B45" s="26">
        <v>9120400</v>
      </c>
      <c r="C45" s="26" t="s">
        <v>52</v>
      </c>
      <c r="D45" s="20" t="s">
        <v>73</v>
      </c>
      <c r="E45" s="26">
        <v>248</v>
      </c>
      <c r="F45" s="26">
        <v>248</v>
      </c>
    </row>
    <row r="46" spans="1:6" ht="30" customHeight="1" x14ac:dyDescent="0.25">
      <c r="A46" s="45" t="s">
        <v>69</v>
      </c>
      <c r="B46" s="45"/>
      <c r="C46" s="45"/>
      <c r="D46" s="45"/>
      <c r="E46" s="45"/>
      <c r="F46" s="45"/>
    </row>
    <row r="47" spans="1:6" ht="30" customHeight="1" x14ac:dyDescent="0.25">
      <c r="A47" s="45" t="s">
        <v>70</v>
      </c>
      <c r="B47" s="45"/>
      <c r="C47" s="45"/>
      <c r="D47" s="45"/>
      <c r="E47" s="45"/>
      <c r="F47" s="45"/>
    </row>
    <row r="48" spans="1:6" x14ac:dyDescent="0.25">
      <c r="A48" s="5"/>
    </row>
    <row r="49" spans="1:1" x14ac:dyDescent="0.25">
      <c r="A49" s="6"/>
    </row>
    <row r="50" spans="1:1" x14ac:dyDescent="0.25">
      <c r="A50" s="6"/>
    </row>
  </sheetData>
  <mergeCells count="10">
    <mergeCell ref="A13:F13"/>
    <mergeCell ref="A46:F46"/>
    <mergeCell ref="A47:F47"/>
    <mergeCell ref="E4:F4"/>
    <mergeCell ref="A1:F1"/>
    <mergeCell ref="A4:A5"/>
    <mergeCell ref="B4:B5"/>
    <mergeCell ref="C4:C5"/>
    <mergeCell ref="D4:D5"/>
    <mergeCell ref="A7:F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17</vt:lpstr>
      <vt:lpstr>таблица 18</vt:lpstr>
      <vt:lpstr>таблица 19</vt:lpstr>
      <vt:lpstr>'таблица 19'!Заголовки_для_печати</vt:lpstr>
    </vt:vector>
  </TitlesOfParts>
  <Company>JSC Mozyr Oil Refinery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Ковалёв Константин Сергеевич</dc:creator>
  <cp:lastModifiedBy>Ковалёв Константин Сергеевич</cp:lastModifiedBy>
  <cp:lastPrinted>2022-09-29T12:10:21Z</cp:lastPrinted>
  <dcterms:created xsi:type="dcterms:W3CDTF">2021-05-14T11:20:03Z</dcterms:created>
  <dcterms:modified xsi:type="dcterms:W3CDTF">2022-09-29T12:15:56Z</dcterms:modified>
</cp:coreProperties>
</file>