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подразд" sheetId="1" r:id="rId1"/>
    <sheet name="табл.22" sheetId="2" r:id="rId2"/>
  </sheets>
  <definedNames>
    <definedName name="Par772" localSheetId="0">'подразд'!#REF!</definedName>
    <definedName name="Par777" localSheetId="0">'подразд'!#REF!</definedName>
    <definedName name="Par992" localSheetId="0">'подразд'!$A$120</definedName>
  </definedNames>
  <calcPr fullCalcOnLoad="1"/>
</workbook>
</file>

<file path=xl/sharedStrings.xml><?xml version="1.0" encoding="utf-8"?>
<sst xmlns="http://schemas.openxmlformats.org/spreadsheetml/2006/main" count="777" uniqueCount="185">
  <si>
    <t xml:space="preserve">             Загрязняющее вещество</t>
  </si>
  <si>
    <t>т/год</t>
  </si>
  <si>
    <t>г/с</t>
  </si>
  <si>
    <t>п/п</t>
  </si>
  <si>
    <t>Филиал «Гомельские тепловые сети» РУП «Гомельэнерго» Гомельская ТЭЦ-1</t>
  </si>
  <si>
    <t>1.</t>
  </si>
  <si>
    <t>-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</si>
  <si>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</si>
  <si>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</si>
  <si>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</si>
  <si>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</si>
  <si>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</si>
  <si>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</si>
  <si>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</si>
  <si>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</si>
  <si>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</si>
  <si>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</si>
  <si>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</si>
  <si>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</si>
  <si>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</si>
  <si>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</si>
  <si>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Азот (II) оксид (Азота оксид)</t>
  </si>
  <si>
    <t>16.</t>
  </si>
  <si>
    <t>17.</t>
  </si>
  <si>
    <t>18.</t>
  </si>
  <si>
    <t>19.</t>
  </si>
  <si>
    <t>20.</t>
  </si>
  <si>
    <t>Бензо(b)флуорантен</t>
  </si>
  <si>
    <t>Бензо(k)флуорантен</t>
  </si>
  <si>
    <t>Индено(1,2,3,-с,d)пирен</t>
  </si>
  <si>
    <t xml:space="preserve">Метан </t>
  </si>
  <si>
    <t>Филиал «Гомельские тепловые сети» РУП «Гомельэнерго» котельная «Северная»</t>
  </si>
  <si>
    <t>Метан</t>
  </si>
  <si>
    <t>Филиал «Гомельские тепловые сети» РУП «Гомельэнерго» котельная «Западная»</t>
  </si>
  <si>
    <t>Филиал «Гомельские тепловые сети» РУП «Гомельэнерго» котельная «Черниговская»</t>
  </si>
  <si>
    <t>Филиал «Гомельские тепловые сети» РУП «Гомельэнерго» санаторий «Василек»</t>
  </si>
  <si>
    <t>Азот (IV) оксид (азота диоксид)</t>
  </si>
  <si>
    <t>Азот (II) оксид (азота оксид)</t>
  </si>
  <si>
    <t>Бенз/а/пирен</t>
  </si>
  <si>
    <t>Индено(1,2,3,-cd)пирен</t>
  </si>
  <si>
    <t>Кадмий и его соединения (в пересчете на кадмий)</t>
  </si>
  <si>
    <t>Хлор</t>
  </si>
  <si>
    <t>Филиал «Гомельские тепловые сети» РУП «Гомельэнерго» ремонтно-эксплуатационная база</t>
  </si>
  <si>
    <t xml:space="preserve">Филиал «Гомельские тепловые сети» РУП «Гомельэнерго» </t>
  </si>
  <si>
    <t xml:space="preserve">                    </t>
  </si>
  <si>
    <t>Аммиак</t>
  </si>
  <si>
    <t>21.</t>
  </si>
  <si>
    <t>2022 год</t>
  </si>
  <si>
    <t>Углеводороды предельные алифатического ряда С11-С19</t>
  </si>
  <si>
    <t>Углеводороды предельные алифатического ряда    С1-С10</t>
  </si>
  <si>
    <t>Этантиол (Этилмеркаптан)</t>
  </si>
  <si>
    <t>Бензол</t>
  </si>
  <si>
    <t>Бутан-1-ол (бутиловый спирт)</t>
  </si>
  <si>
    <t>Ксилолы (смесь изомеров о-,м-,п- ксилол)</t>
  </si>
  <si>
    <t>Пропан-2-он (ацетон)</t>
  </si>
  <si>
    <t>Толуол (метилбензол)</t>
  </si>
  <si>
    <t>12.,</t>
  </si>
  <si>
    <t>22.</t>
  </si>
  <si>
    <t>23.</t>
  </si>
  <si>
    <t>24.</t>
  </si>
  <si>
    <t>25.</t>
  </si>
  <si>
    <t>26.</t>
  </si>
  <si>
    <t>27.</t>
  </si>
  <si>
    <t>28.</t>
  </si>
  <si>
    <t>Таблица 16</t>
  </si>
  <si>
    <t xml:space="preserve">VIII. Предложения по нормативам допустимых выбросов загрязняющих веществ в атмосферный воздух </t>
  </si>
  <si>
    <t>Нормативы допустимых выбросов</t>
  </si>
  <si>
    <t>N         п/п</t>
  </si>
  <si>
    <t>Наименование</t>
  </si>
  <si>
    <t>Код вещества</t>
  </si>
  <si>
    <t>Номера источников выбросов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</si>
  <si>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Таблица 16</t>
  </si>
  <si>
    <t>0124</t>
  </si>
  <si>
    <t>0183</t>
  </si>
  <si>
    <t>0184</t>
  </si>
  <si>
    <t>0203</t>
  </si>
  <si>
    <t>0301</t>
  </si>
  <si>
    <t>0304</t>
  </si>
  <si>
    <t>0330</t>
  </si>
  <si>
    <t>0333</t>
  </si>
  <si>
    <t>0337</t>
  </si>
  <si>
    <t>0342</t>
  </si>
  <si>
    <t>0410</t>
  </si>
  <si>
    <t>0703</t>
  </si>
  <si>
    <t>0727</t>
  </si>
  <si>
    <t>0728</t>
  </si>
  <si>
    <t>0729</t>
  </si>
  <si>
    <t>0401</t>
  </si>
  <si>
    <t>Для объекта воздействия на атмосферный воздух:</t>
  </si>
  <si>
    <t>ВСЕГО для объекта воздействия</t>
  </si>
  <si>
    <t>Итого веществ I класса опасности</t>
  </si>
  <si>
    <t>Итого веществ II класса опасности</t>
  </si>
  <si>
    <t>Итого веществ III класса опасности</t>
  </si>
  <si>
    <t>Итого веществ IV класса опасности</t>
  </si>
  <si>
    <t>Итого веществ без класса опасности</t>
  </si>
  <si>
    <t>х</t>
  </si>
  <si>
    <t>Свинец и его неорганические соединения                          (в пересчете на свинец)</t>
  </si>
  <si>
    <t>Свинец и его неорганические соединения                      (в пересчете на свинец)</t>
  </si>
  <si>
    <t>Углеводороды предельные алифатического              ряда С11-С19</t>
  </si>
  <si>
    <t>Углеводороды предельные алифатического              ряда С1-С10</t>
  </si>
  <si>
    <t>Углеводороды предельные алифатического             ряда С11-С19</t>
  </si>
  <si>
    <t>Углеводороды предельные алифатического                ряда С1-С10</t>
  </si>
  <si>
    <t>Углеводороды предельные алифатического           ряда С1-С10</t>
  </si>
  <si>
    <t>Этанол (этиловый спирт)</t>
  </si>
  <si>
    <t>Углеводороды предельные алифатического       ряда С11-С19</t>
  </si>
  <si>
    <t>Свинец и его неорганические соединения                   (в пересчете на свинец)</t>
  </si>
  <si>
    <t>0002, 0003</t>
  </si>
  <si>
    <t>0001, 0101, 0002, 0003</t>
  </si>
  <si>
    <t>0002, 0003, 0029</t>
  </si>
  <si>
    <t>0030</t>
  </si>
  <si>
    <t>0001, 0101, 0002, 0003, 0030</t>
  </si>
  <si>
    <t>0025</t>
  </si>
  <si>
    <t>Углеводороды предельные алифатического             ряда С1-С10</t>
  </si>
  <si>
    <t>0012, 0013, 0015, 6024, 0026</t>
  </si>
  <si>
    <t>0016, 6017</t>
  </si>
  <si>
    <t>Ртуть и ее соединения (в пересчете на ртуть)</t>
  </si>
  <si>
    <t>Сера диоксид (ангидрид сернистый, сера (IV) оксид, сернистый газ)</t>
  </si>
  <si>
    <t>Сероводород</t>
  </si>
  <si>
    <t>Твердые частицы суммарно (недифференцированная по составу пыль/аэрозоль)</t>
  </si>
  <si>
    <t>Углерод оксид (окись углерода, угарный газ)</t>
  </si>
  <si>
    <t>Фториды газообразные соединения (в пересчете на фтор): - гидрофторид</t>
  </si>
  <si>
    <t xml:space="preserve">Хром (VI) </t>
  </si>
  <si>
    <t>0002, 0003, 0022, 6034, 0030, 0029</t>
  </si>
  <si>
    <t xml:space="preserve">Бенз/а/пирен </t>
  </si>
  <si>
    <t>0,000</t>
  </si>
  <si>
    <t>0001, 0002</t>
  </si>
  <si>
    <t>0021</t>
  </si>
  <si>
    <t>0001, 0002, 0021</t>
  </si>
  <si>
    <t>0322</t>
  </si>
  <si>
    <t>0022, 0023, 0024</t>
  </si>
  <si>
    <t>0005-0009, 0030, 6020, 6026-6029</t>
  </si>
  <si>
    <t>0010, 6011</t>
  </si>
  <si>
    <t>0022-0024</t>
  </si>
  <si>
    <t>0001, 0002, 0015, 6014, 0021</t>
  </si>
  <si>
    <t>0013, 0001, 0002</t>
  </si>
  <si>
    <t>0001, 0002, 0028</t>
  </si>
  <si>
    <t>0003</t>
  </si>
  <si>
    <t>0013, 0001, 0002, 0003</t>
  </si>
  <si>
    <t>6009, 6010</t>
  </si>
  <si>
    <t>0023</t>
  </si>
  <si>
    <t>0011, 0012, 6009, 6010, 6025, 6022</t>
  </si>
  <si>
    <t>0008</t>
  </si>
  <si>
    <t>0001, 0002, 0020, 6031, 0003, 0028, 0024</t>
  </si>
  <si>
    <t>0112</t>
  </si>
  <si>
    <t>0112, 0115, 0116</t>
  </si>
  <si>
    <t>0112, 0147</t>
  </si>
  <si>
    <t>0112, 0115, 0116, 0130, 6129</t>
  </si>
  <si>
    <t>6117</t>
  </si>
  <si>
    <t>0130</t>
  </si>
  <si>
    <t>0124-0126</t>
  </si>
  <si>
    <t>0113, 0114, 6119, 6120</t>
  </si>
  <si>
    <t>0118, 6117</t>
  </si>
  <si>
    <t>0112, 0130, 6129, 6121, 6122, 0147</t>
  </si>
  <si>
    <t>0303</t>
  </si>
  <si>
    <t>0349</t>
  </si>
  <si>
    <t>0013, 0014</t>
  </si>
  <si>
    <t>0005, 0008-0011, 6006, 6007, 6012</t>
  </si>
  <si>
    <t>0015-0018</t>
  </si>
  <si>
    <t>0602</t>
  </si>
  <si>
    <t>1042</t>
  </si>
  <si>
    <t>0616</t>
  </si>
  <si>
    <t>1401</t>
  </si>
  <si>
    <t>2902</t>
  </si>
  <si>
    <t>0621</t>
  </si>
  <si>
    <t>2754</t>
  </si>
  <si>
    <t>1061</t>
  </si>
  <si>
    <t>Суммарно по объектам воздействия природопользователя</t>
  </si>
  <si>
    <t>№ п/п</t>
  </si>
  <si>
    <t>Класс опасности</t>
  </si>
  <si>
    <t>Класс       опасности</t>
  </si>
  <si>
    <t>Фториды газообразные соединения                                            (в пересчете на фтор): - гидрофторид</t>
  </si>
  <si>
    <t>ИТОГО</t>
  </si>
  <si>
    <t>Проверка</t>
  </si>
  <si>
    <t>0002, 0021, 0035, 0043, 0048</t>
  </si>
  <si>
    <t>0029</t>
  </si>
  <si>
    <t>0021, 0035, 0043, 0048</t>
  </si>
  <si>
    <t>6038, 6039, 6019, 0012, 0014, 0027, 0028</t>
  </si>
  <si>
    <t>6038, 6039, 6019</t>
  </si>
  <si>
    <t>0020, 0045-0047</t>
  </si>
  <si>
    <t>0020, 0045-0047, 0027, 0028</t>
  </si>
  <si>
    <t>0020, 0045-0047, 6015, 6038, 6039, 6019, 0027, 0028</t>
  </si>
  <si>
    <t>6015, 6038, 6039, 6019</t>
  </si>
  <si>
    <t>0022, 0052, 0002, 0021, 0035, 0043, 0048, 6015, 0007, 0012, 0014, 0024, 0029</t>
  </si>
  <si>
    <t xml:space="preserve">Серная кислота </t>
  </si>
  <si>
    <t>2023-2031 гг.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</si>
</sst>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&quot; ₽&quot;_-;\-* #,##0.00&quot; ₽&quot;_-;_-* \-??&quot; ₽&quot;_-;_-@_-"/>
    <numFmt numFmtId="175" formatCode="0.000"/>
    <numFmt numFmtId="176" formatCode="0.0000"/>
    <numFmt numFmtId="177" formatCode="0.000000"/>
    <numFmt numFmtId="178" formatCode="0.0000000"/>
    <numFmt numFmtId="179" formatCode="0.00000"/>
    <numFmt numFmtId="180" formatCode="0.0"/>
    <numFmt numFmtId="181" formatCode="0.00000000"/>
    <numFmt numFmtId="182" formatCode="[$-FC19]d\ mmmm\ yyyy\ &quot;г.&quot;"/>
    <numFmt numFmtId="183" formatCode="000000"/>
    <numFmt numFmtId="184" formatCode="0.000000000"/>
    <numFmt numFmtId="185" formatCode="0.0000000000"/>
    <numFmt numFmtId="186" formatCode="0.00000000000"/>
    <numFmt numFmtId="187" formatCode="0.000000000000"/>
    <numFmt numFmtId="188" formatCode="0.0000000000000"/>
    <numFmt numFmtId="189" formatCode="0.00000000000000"/>
    <numFmt numFmtId="190" formatCode="0.0E+00"/>
    <numFmt numFmtId="191" formatCode="0E+00"/>
    <numFmt numFmtId="192" formatCode="0.000E+00"/>
  </numFmts>
  <fonts count="48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10"/>
      <color indexed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78" fontId="0" fillId="33" borderId="0" xfId="0" applyNumberForma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5" fontId="0" fillId="0" borderId="0" xfId="0" applyNumberFormat="1" applyAlignment="1">
      <alignment/>
    </xf>
    <xf numFmtId="177" fontId="0" fillId="0" borderId="0" xfId="0" applyNumberFormat="1" applyAlignment="1">
      <alignment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/>
    </xf>
    <xf numFmtId="49" fontId="11" fillId="33" borderId="12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33" borderId="15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177" fontId="0" fillId="0" borderId="0" xfId="0" applyNumberFormat="1" applyBorder="1" applyAlignment="1">
      <alignment/>
    </xf>
    <xf numFmtId="0" fontId="13" fillId="0" borderId="0" xfId="0" applyFont="1" applyAlignment="1">
      <alignment/>
    </xf>
    <xf numFmtId="175" fontId="13" fillId="0" borderId="0" xfId="0" applyNumberFormat="1" applyFont="1" applyBorder="1" applyAlignment="1">
      <alignment horizontal="center"/>
    </xf>
    <xf numFmtId="0" fontId="11" fillId="33" borderId="15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175" fontId="11" fillId="33" borderId="15" xfId="0" applyNumberFormat="1" applyFont="1" applyFill="1" applyBorder="1" applyAlignment="1">
      <alignment horizontal="center" vertical="center"/>
    </xf>
    <xf numFmtId="175" fontId="11" fillId="33" borderId="17" xfId="0" applyNumberFormat="1" applyFont="1" applyFill="1" applyBorder="1" applyAlignment="1">
      <alignment horizontal="center" vertical="center"/>
    </xf>
    <xf numFmtId="175" fontId="11" fillId="33" borderId="18" xfId="0" applyNumberFormat="1" applyFont="1" applyFill="1" applyBorder="1" applyAlignment="1">
      <alignment horizontal="center" vertical="center"/>
    </xf>
    <xf numFmtId="175" fontId="11" fillId="33" borderId="19" xfId="0" applyNumberFormat="1" applyFont="1" applyFill="1" applyBorder="1" applyAlignment="1">
      <alignment horizontal="center" vertical="center"/>
    </xf>
    <xf numFmtId="175" fontId="11" fillId="33" borderId="20" xfId="0" applyNumberFormat="1" applyFont="1" applyFill="1" applyBorder="1" applyAlignment="1">
      <alignment horizontal="center" vertical="center"/>
    </xf>
    <xf numFmtId="175" fontId="11" fillId="33" borderId="21" xfId="0" applyNumberFormat="1" applyFont="1" applyFill="1" applyBorder="1" applyAlignment="1">
      <alignment horizontal="center" vertical="center"/>
    </xf>
    <xf numFmtId="177" fontId="11" fillId="33" borderId="15" xfId="0" applyNumberFormat="1" applyFont="1" applyFill="1" applyBorder="1" applyAlignment="1">
      <alignment horizontal="center" vertical="center"/>
    </xf>
    <xf numFmtId="177" fontId="11" fillId="33" borderId="17" xfId="0" applyNumberFormat="1" applyFont="1" applyFill="1" applyBorder="1" applyAlignment="1">
      <alignment horizontal="center" vertical="center"/>
    </xf>
    <xf numFmtId="177" fontId="11" fillId="33" borderId="18" xfId="0" applyNumberFormat="1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175" fontId="11" fillId="33" borderId="14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49" fontId="11" fillId="33" borderId="15" xfId="0" applyNumberFormat="1" applyFont="1" applyFill="1" applyBorder="1" applyAlignment="1">
      <alignment horizontal="center" vertical="center"/>
    </xf>
    <xf numFmtId="49" fontId="11" fillId="33" borderId="17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49" fontId="8" fillId="33" borderId="18" xfId="0" applyNumberFormat="1" applyFont="1" applyFill="1" applyBorder="1" applyAlignment="1">
      <alignment horizontal="center" vertical="center"/>
    </xf>
    <xf numFmtId="49" fontId="8" fillId="33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0" borderId="29" xfId="0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49" fontId="8" fillId="33" borderId="15" xfId="0" applyNumberFormat="1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49" fontId="8" fillId="33" borderId="17" xfId="0" applyNumberFormat="1" applyFont="1" applyFill="1" applyBorder="1" applyAlignment="1">
      <alignment horizontal="center" vertical="center" wrapText="1"/>
    </xf>
    <xf numFmtId="175" fontId="3" fillId="33" borderId="15" xfId="0" applyNumberFormat="1" applyFont="1" applyFill="1" applyBorder="1" applyAlignment="1">
      <alignment horizontal="center" vertical="center"/>
    </xf>
    <xf numFmtId="175" fontId="3" fillId="33" borderId="17" xfId="0" applyNumberFormat="1" applyFont="1" applyFill="1" applyBorder="1" applyAlignment="1">
      <alignment horizontal="center" vertical="center"/>
    </xf>
    <xf numFmtId="175" fontId="3" fillId="33" borderId="18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10" fillId="33" borderId="15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 horizontal="left" vertical="center"/>
    </xf>
    <xf numFmtId="0" fontId="10" fillId="33" borderId="17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177" fontId="11" fillId="33" borderId="14" xfId="0" applyNumberFormat="1" applyFont="1" applyFill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 wrapText="1"/>
    </xf>
    <xf numFmtId="49" fontId="8" fillId="33" borderId="24" xfId="0" applyNumberFormat="1" applyFont="1" applyFill="1" applyBorder="1" applyAlignment="1">
      <alignment horizontal="center" vertical="center" wrapText="1"/>
    </xf>
    <xf numFmtId="49" fontId="8" fillId="33" borderId="25" xfId="0" applyNumberFormat="1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left" vertical="center"/>
    </xf>
    <xf numFmtId="0" fontId="10" fillId="33" borderId="24" xfId="0" applyFont="1" applyFill="1" applyBorder="1" applyAlignment="1">
      <alignment horizontal="left" vertical="center"/>
    </xf>
    <xf numFmtId="0" fontId="10" fillId="33" borderId="25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wrapText="1"/>
    </xf>
    <xf numFmtId="175" fontId="11" fillId="33" borderId="23" xfId="0" applyNumberFormat="1" applyFont="1" applyFill="1" applyBorder="1" applyAlignment="1">
      <alignment horizontal="center" vertical="center"/>
    </xf>
    <xf numFmtId="177" fontId="11" fillId="33" borderId="23" xfId="0" applyNumberFormat="1" applyFont="1" applyFill="1" applyBorder="1" applyAlignment="1">
      <alignment horizontal="center" vertical="center"/>
    </xf>
    <xf numFmtId="175" fontId="11" fillId="33" borderId="31" xfId="0" applyNumberFormat="1" applyFont="1" applyFill="1" applyBorder="1" applyAlignment="1">
      <alignment horizontal="center" vertical="center"/>
    </xf>
    <xf numFmtId="175" fontId="3" fillId="33" borderId="32" xfId="0" applyNumberFormat="1" applyFont="1" applyFill="1" applyBorder="1" applyAlignment="1">
      <alignment horizontal="center" vertical="center"/>
    </xf>
    <xf numFmtId="175" fontId="3" fillId="33" borderId="34" xfId="0" applyNumberFormat="1" applyFont="1" applyFill="1" applyBorder="1" applyAlignment="1">
      <alignment horizontal="center" vertical="center"/>
    </xf>
    <xf numFmtId="175" fontId="3" fillId="33" borderId="33" xfId="0" applyNumberFormat="1" applyFont="1" applyFill="1" applyBorder="1" applyAlignment="1">
      <alignment horizontal="center" vertical="center"/>
    </xf>
    <xf numFmtId="175" fontId="11" fillId="33" borderId="22" xfId="0" applyNumberFormat="1" applyFont="1" applyFill="1" applyBorder="1" applyAlignment="1">
      <alignment horizontal="center" vertical="center"/>
    </xf>
    <xf numFmtId="177" fontId="11" fillId="33" borderId="31" xfId="0" applyNumberFormat="1" applyFont="1" applyFill="1" applyBorder="1" applyAlignment="1">
      <alignment horizontal="center" vertical="center"/>
    </xf>
    <xf numFmtId="2" fontId="3" fillId="33" borderId="32" xfId="0" applyNumberFormat="1" applyFont="1" applyFill="1" applyBorder="1" applyAlignment="1">
      <alignment horizontal="center" vertical="center"/>
    </xf>
    <xf numFmtId="2" fontId="3" fillId="33" borderId="33" xfId="0" applyNumberFormat="1" applyFont="1" applyFill="1" applyBorder="1" applyAlignment="1">
      <alignment horizontal="center" vertical="center"/>
    </xf>
    <xf numFmtId="2" fontId="3" fillId="33" borderId="34" xfId="0" applyNumberFormat="1" applyFont="1" applyFill="1" applyBorder="1" applyAlignment="1">
      <alignment horizontal="center" vertical="center"/>
    </xf>
    <xf numFmtId="175" fontId="3" fillId="33" borderId="14" xfId="0" applyNumberFormat="1" applyFont="1" applyFill="1" applyBorder="1" applyAlignment="1">
      <alignment horizontal="center" vertical="center"/>
    </xf>
    <xf numFmtId="175" fontId="3" fillId="33" borderId="23" xfId="0" applyNumberFormat="1" applyFont="1" applyFill="1" applyBorder="1" applyAlignment="1">
      <alignment horizontal="center" vertical="center"/>
    </xf>
    <xf numFmtId="175" fontId="3" fillId="33" borderId="31" xfId="0" applyNumberFormat="1" applyFont="1" applyFill="1" applyBorder="1" applyAlignment="1">
      <alignment horizontal="center" vertical="center"/>
    </xf>
    <xf numFmtId="175" fontId="13" fillId="0" borderId="11" xfId="0" applyNumberFormat="1" applyFont="1" applyBorder="1" applyAlignment="1">
      <alignment horizontal="center"/>
    </xf>
    <xf numFmtId="177" fontId="3" fillId="33" borderId="14" xfId="0" applyNumberFormat="1" applyFont="1" applyFill="1" applyBorder="1" applyAlignment="1">
      <alignment horizontal="center" vertical="center"/>
    </xf>
    <xf numFmtId="177" fontId="3" fillId="33" borderId="31" xfId="0" applyNumberFormat="1" applyFont="1" applyFill="1" applyBorder="1" applyAlignment="1">
      <alignment horizontal="center" vertical="center"/>
    </xf>
    <xf numFmtId="177" fontId="3" fillId="33" borderId="2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174" fontId="3" fillId="0" borderId="35" xfId="42" applyFont="1" applyFill="1" applyBorder="1" applyAlignment="1" applyProtection="1">
      <alignment horizontal="center" vertical="center" wrapText="1"/>
      <protection/>
    </xf>
    <xf numFmtId="174" fontId="3" fillId="0" borderId="36" xfId="42" applyFont="1" applyFill="1" applyBorder="1" applyAlignment="1" applyProtection="1">
      <alignment horizontal="center" vertical="center" wrapText="1"/>
      <protection/>
    </xf>
    <xf numFmtId="174" fontId="3" fillId="0" borderId="39" xfId="42" applyFont="1" applyFill="1" applyBorder="1" applyAlignment="1" applyProtection="1">
      <alignment horizontal="center" vertical="center" wrapText="1"/>
      <protection/>
    </xf>
    <xf numFmtId="174" fontId="3" fillId="0" borderId="40" xfId="42" applyFont="1" applyFill="1" applyBorder="1" applyAlignment="1" applyProtection="1">
      <alignment horizontal="center" vertical="center" wrapText="1"/>
      <protection/>
    </xf>
    <xf numFmtId="174" fontId="3" fillId="0" borderId="37" xfId="42" applyFont="1" applyFill="1" applyBorder="1" applyAlignment="1" applyProtection="1">
      <alignment horizontal="center" vertical="center" wrapText="1"/>
      <protection/>
    </xf>
    <xf numFmtId="174" fontId="3" fillId="0" borderId="38" xfId="42" applyFont="1" applyFill="1" applyBorder="1" applyAlignment="1" applyProtection="1">
      <alignment horizontal="center" vertical="center" wrapText="1"/>
      <protection/>
    </xf>
    <xf numFmtId="0" fontId="10" fillId="33" borderId="14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9" fillId="0" borderId="42" xfId="0" applyFont="1" applyBorder="1" applyAlignment="1">
      <alignment horizontal="right"/>
    </xf>
    <xf numFmtId="0" fontId="3" fillId="33" borderId="15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43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10" fillId="33" borderId="4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8"/>
  <sheetViews>
    <sheetView zoomScalePageLayoutView="0" workbookViewId="0" topLeftCell="A1">
      <pane ySplit="10" topLeftCell="A161" activePane="bottomLeft" state="frozen"/>
      <selection pane="topLeft" activeCell="A1" sqref="A1"/>
      <selection pane="bottomLeft" activeCell="A12" sqref="A12:IV13"/>
    </sheetView>
  </sheetViews>
  <sheetFormatPr defaultColWidth="9.00390625" defaultRowHeight="12.75"/>
  <cols>
    <col min="1" max="1" width="5.125" style="0" customWidth="1"/>
    <col min="2" max="2" width="39.625" style="0" customWidth="1"/>
    <col min="3" max="4" width="10.125" style="0" customWidth="1"/>
    <col min="5" max="8" width="5.875" style="0" customWidth="1"/>
    <col min="9" max="12" width="6.75390625" style="0" customWidth="1"/>
    <col min="13" max="18" width="4.875" style="0" customWidth="1"/>
    <col min="20" max="21" width="9.625" style="0" bestFit="1" customWidth="1"/>
  </cols>
  <sheetData>
    <row r="1" spans="1:18" ht="12.75" customHeight="1">
      <c r="A1" s="86" t="s">
        <v>65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6.7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0.7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ht="18.75" customHeight="1">
      <c r="A4" s="87" t="s">
        <v>71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1:18" ht="5.25" customHeight="1">
      <c r="A5" s="59" t="s">
        <v>0</v>
      </c>
      <c r="B5" s="59"/>
      <c r="C5" s="59"/>
      <c r="D5" s="59"/>
      <c r="E5" s="65" t="s">
        <v>70</v>
      </c>
      <c r="F5" s="66"/>
      <c r="G5" s="66"/>
      <c r="H5" s="67"/>
      <c r="I5" s="59" t="s">
        <v>66</v>
      </c>
      <c r="J5" s="59"/>
      <c r="K5" s="59"/>
      <c r="L5" s="59"/>
      <c r="M5" s="59"/>
      <c r="N5" s="59"/>
      <c r="O5" s="59"/>
      <c r="P5" s="59"/>
      <c r="Q5" s="59"/>
      <c r="R5" s="59"/>
    </row>
    <row r="6" spans="1:18" ht="8.25" customHeight="1">
      <c r="A6" s="59"/>
      <c r="B6" s="59"/>
      <c r="C6" s="59"/>
      <c r="D6" s="59"/>
      <c r="E6" s="68"/>
      <c r="F6" s="69"/>
      <c r="G6" s="69"/>
      <c r="H6" s="70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8" ht="3.75" customHeight="1">
      <c r="A7" s="59"/>
      <c r="B7" s="59"/>
      <c r="C7" s="59"/>
      <c r="D7" s="59"/>
      <c r="E7" s="68"/>
      <c r="F7" s="69"/>
      <c r="G7" s="69"/>
      <c r="H7" s="70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1:18" ht="17.25" customHeight="1">
      <c r="A8" s="59"/>
      <c r="B8" s="59"/>
      <c r="C8" s="59"/>
      <c r="D8" s="59"/>
      <c r="E8" s="68"/>
      <c r="F8" s="69"/>
      <c r="G8" s="69"/>
      <c r="H8" s="70"/>
      <c r="I8" s="77" t="s">
        <v>47</v>
      </c>
      <c r="J8" s="78"/>
      <c r="K8" s="78"/>
      <c r="L8" s="79"/>
      <c r="M8" s="77" t="s">
        <v>184</v>
      </c>
      <c r="N8" s="78"/>
      <c r="O8" s="78"/>
      <c r="P8" s="78"/>
      <c r="Q8" s="78"/>
      <c r="R8" s="79"/>
    </row>
    <row r="9" spans="1:18" ht="30" customHeight="1">
      <c r="A9" s="59" t="s">
        <v>67</v>
      </c>
      <c r="B9" s="59" t="s">
        <v>68</v>
      </c>
      <c r="C9" s="88" t="s">
        <v>69</v>
      </c>
      <c r="D9" s="88" t="s">
        <v>169</v>
      </c>
      <c r="E9" s="68"/>
      <c r="F9" s="69"/>
      <c r="G9" s="69"/>
      <c r="H9" s="70"/>
      <c r="I9" s="65" t="s">
        <v>2</v>
      </c>
      <c r="J9" s="67"/>
      <c r="K9" s="65" t="s">
        <v>1</v>
      </c>
      <c r="L9" s="67"/>
      <c r="M9" s="65" t="s">
        <v>2</v>
      </c>
      <c r="N9" s="66"/>
      <c r="O9" s="67"/>
      <c r="P9" s="65" t="s">
        <v>1</v>
      </c>
      <c r="Q9" s="66"/>
      <c r="R9" s="67"/>
    </row>
    <row r="10" spans="1:18" ht="0.75" customHeight="1">
      <c r="A10" s="59" t="s">
        <v>3</v>
      </c>
      <c r="B10" s="59"/>
      <c r="C10" s="88"/>
      <c r="D10" s="88"/>
      <c r="E10" s="71"/>
      <c r="F10" s="72"/>
      <c r="G10" s="72"/>
      <c r="H10" s="73"/>
      <c r="I10" s="71"/>
      <c r="J10" s="73"/>
      <c r="K10" s="71"/>
      <c r="L10" s="73"/>
      <c r="M10" s="71"/>
      <c r="N10" s="72"/>
      <c r="O10" s="73"/>
      <c r="P10" s="71"/>
      <c r="Q10" s="72"/>
      <c r="R10" s="73"/>
    </row>
    <row r="11" spans="1:18" ht="17.25" customHeight="1">
      <c r="A11" s="9">
        <v>1</v>
      </c>
      <c r="B11" s="9">
        <v>2</v>
      </c>
      <c r="C11" s="9">
        <v>3</v>
      </c>
      <c r="D11" s="9">
        <v>4</v>
      </c>
      <c r="E11" s="74">
        <v>5</v>
      </c>
      <c r="F11" s="75"/>
      <c r="G11" s="75"/>
      <c r="H11" s="76"/>
      <c r="I11" s="74">
        <v>6</v>
      </c>
      <c r="J11" s="76"/>
      <c r="K11" s="74">
        <v>7</v>
      </c>
      <c r="L11" s="76"/>
      <c r="M11" s="74">
        <v>8</v>
      </c>
      <c r="N11" s="75"/>
      <c r="O11" s="76"/>
      <c r="P11" s="74">
        <v>9</v>
      </c>
      <c r="Q11" s="75"/>
      <c r="R11" s="76"/>
    </row>
    <row r="12" spans="1:18" ht="19.5" customHeight="1">
      <c r="A12" s="98" t="s">
        <v>88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100"/>
    </row>
    <row r="13" spans="1:18" ht="19.5" customHeight="1">
      <c r="A13" s="60" t="s">
        <v>4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spans="1:18" ht="28.5" customHeight="1">
      <c r="A14" s="4" t="s">
        <v>5</v>
      </c>
      <c r="B14" s="6" t="s">
        <v>40</v>
      </c>
      <c r="C14" s="13" t="s">
        <v>72</v>
      </c>
      <c r="D14" s="14">
        <v>1</v>
      </c>
      <c r="E14" s="89" t="s">
        <v>106</v>
      </c>
      <c r="F14" s="90"/>
      <c r="G14" s="90"/>
      <c r="H14" s="91"/>
      <c r="I14" s="39">
        <v>0.000254</v>
      </c>
      <c r="J14" s="40"/>
      <c r="K14" s="39">
        <v>9E-06</v>
      </c>
      <c r="L14" s="40"/>
      <c r="M14" s="39">
        <v>0.000254</v>
      </c>
      <c r="N14" s="41"/>
      <c r="O14" s="40"/>
      <c r="P14" s="39">
        <v>9E-06</v>
      </c>
      <c r="Q14" s="41"/>
      <c r="R14" s="40"/>
    </row>
    <row r="15" spans="1:18" ht="22.5" customHeight="1">
      <c r="A15" s="4" t="s">
        <v>7</v>
      </c>
      <c r="B15" s="6" t="s">
        <v>115</v>
      </c>
      <c r="C15" s="13" t="s">
        <v>73</v>
      </c>
      <c r="D15" s="14">
        <v>1</v>
      </c>
      <c r="E15" s="89" t="s">
        <v>107</v>
      </c>
      <c r="F15" s="90"/>
      <c r="G15" s="90"/>
      <c r="H15" s="91"/>
      <c r="I15" s="39">
        <v>0.000267</v>
      </c>
      <c r="J15" s="40"/>
      <c r="K15" s="39">
        <v>0.000151</v>
      </c>
      <c r="L15" s="40"/>
      <c r="M15" s="39">
        <v>0.000267</v>
      </c>
      <c r="N15" s="41"/>
      <c r="O15" s="40"/>
      <c r="P15" s="39">
        <v>0.000151</v>
      </c>
      <c r="Q15" s="41"/>
      <c r="R15" s="40"/>
    </row>
    <row r="16" spans="1:18" ht="28.5" customHeight="1">
      <c r="A16" s="4" t="s">
        <v>8</v>
      </c>
      <c r="B16" s="6" t="s">
        <v>96</v>
      </c>
      <c r="C16" s="13" t="s">
        <v>74</v>
      </c>
      <c r="D16" s="14">
        <v>1</v>
      </c>
      <c r="E16" s="89" t="s">
        <v>108</v>
      </c>
      <c r="F16" s="90"/>
      <c r="G16" s="90"/>
      <c r="H16" s="91"/>
      <c r="I16" s="48">
        <v>0.0064</v>
      </c>
      <c r="J16" s="49"/>
      <c r="K16" s="48">
        <v>0.00023</v>
      </c>
      <c r="L16" s="49"/>
      <c r="M16" s="48">
        <v>0.0064</v>
      </c>
      <c r="N16" s="50"/>
      <c r="O16" s="49"/>
      <c r="P16" s="48">
        <v>0.00023</v>
      </c>
      <c r="Q16" s="50"/>
      <c r="R16" s="49"/>
    </row>
    <row r="17" spans="1:18" ht="21.75" customHeight="1">
      <c r="A17" s="4" t="s">
        <v>9</v>
      </c>
      <c r="B17" s="6" t="s">
        <v>121</v>
      </c>
      <c r="C17" s="13" t="s">
        <v>75</v>
      </c>
      <c r="D17" s="14">
        <v>1</v>
      </c>
      <c r="E17" s="92" t="s">
        <v>109</v>
      </c>
      <c r="F17" s="93"/>
      <c r="G17" s="93"/>
      <c r="H17" s="94"/>
      <c r="I17" s="48">
        <v>0.000222</v>
      </c>
      <c r="J17" s="49"/>
      <c r="K17" s="48">
        <v>3.4E-05</v>
      </c>
      <c r="L17" s="49"/>
      <c r="M17" s="48">
        <v>0.000222</v>
      </c>
      <c r="N17" s="50"/>
      <c r="O17" s="49"/>
      <c r="P17" s="48">
        <v>3.4E-05</v>
      </c>
      <c r="Q17" s="50"/>
      <c r="R17" s="49"/>
    </row>
    <row r="18" spans="1:18" ht="22.5" customHeight="1">
      <c r="A18" s="4" t="s">
        <v>10</v>
      </c>
      <c r="B18" s="6" t="s">
        <v>36</v>
      </c>
      <c r="C18" s="13" t="s">
        <v>76</v>
      </c>
      <c r="D18" s="14">
        <v>2</v>
      </c>
      <c r="E18" s="89" t="s">
        <v>110</v>
      </c>
      <c r="F18" s="90"/>
      <c r="G18" s="90"/>
      <c r="H18" s="91"/>
      <c r="I18" s="39">
        <v>57.853</v>
      </c>
      <c r="J18" s="40"/>
      <c r="K18" s="39">
        <v>175.695</v>
      </c>
      <c r="L18" s="40"/>
      <c r="M18" s="39">
        <v>57.853</v>
      </c>
      <c r="N18" s="41"/>
      <c r="O18" s="40"/>
      <c r="P18" s="39">
        <v>175.695</v>
      </c>
      <c r="Q18" s="41"/>
      <c r="R18" s="40"/>
    </row>
    <row r="19" spans="1:18" ht="22.5" customHeight="1">
      <c r="A19" s="4" t="s">
        <v>11</v>
      </c>
      <c r="B19" s="6" t="s">
        <v>21</v>
      </c>
      <c r="C19" s="13" t="s">
        <v>77</v>
      </c>
      <c r="D19" s="14">
        <v>3</v>
      </c>
      <c r="E19" s="89" t="s">
        <v>107</v>
      </c>
      <c r="F19" s="90"/>
      <c r="G19" s="90"/>
      <c r="H19" s="91"/>
      <c r="I19" s="39" t="s">
        <v>6</v>
      </c>
      <c r="J19" s="40"/>
      <c r="K19" s="39">
        <v>29.015</v>
      </c>
      <c r="L19" s="40"/>
      <c r="M19" s="39" t="s">
        <v>6</v>
      </c>
      <c r="N19" s="41"/>
      <c r="O19" s="40"/>
      <c r="P19" s="39">
        <v>29.015</v>
      </c>
      <c r="Q19" s="41"/>
      <c r="R19" s="40"/>
    </row>
    <row r="20" spans="1:18" ht="28.5" customHeight="1">
      <c r="A20" s="4" t="s">
        <v>12</v>
      </c>
      <c r="B20" s="6" t="s">
        <v>116</v>
      </c>
      <c r="C20" s="13" t="s">
        <v>78</v>
      </c>
      <c r="D20" s="14">
        <v>3</v>
      </c>
      <c r="E20" s="89" t="s">
        <v>106</v>
      </c>
      <c r="F20" s="90"/>
      <c r="G20" s="90"/>
      <c r="H20" s="91"/>
      <c r="I20" s="42">
        <v>298.752</v>
      </c>
      <c r="J20" s="43"/>
      <c r="K20" s="39">
        <v>10.582</v>
      </c>
      <c r="L20" s="40"/>
      <c r="M20" s="42">
        <v>119.51</v>
      </c>
      <c r="N20" s="44"/>
      <c r="O20" s="43"/>
      <c r="P20" s="39">
        <v>4.233</v>
      </c>
      <c r="Q20" s="41"/>
      <c r="R20" s="40"/>
    </row>
    <row r="21" spans="1:18" ht="21.75" customHeight="1">
      <c r="A21" s="4" t="s">
        <v>13</v>
      </c>
      <c r="B21" s="6" t="s">
        <v>117</v>
      </c>
      <c r="C21" s="13" t="s">
        <v>79</v>
      </c>
      <c r="D21" s="14">
        <v>2</v>
      </c>
      <c r="E21" s="89">
        <v>6017</v>
      </c>
      <c r="F21" s="90"/>
      <c r="G21" s="90"/>
      <c r="H21" s="91"/>
      <c r="I21" s="42">
        <v>0</v>
      </c>
      <c r="J21" s="43"/>
      <c r="K21" s="42">
        <v>0</v>
      </c>
      <c r="L21" s="43"/>
      <c r="M21" s="42">
        <v>0</v>
      </c>
      <c r="N21" s="44"/>
      <c r="O21" s="43"/>
      <c r="P21" s="42">
        <v>0</v>
      </c>
      <c r="Q21" s="44"/>
      <c r="R21" s="43"/>
    </row>
    <row r="22" spans="1:18" ht="22.5" customHeight="1">
      <c r="A22" s="4" t="s">
        <v>14</v>
      </c>
      <c r="B22" s="6" t="s">
        <v>119</v>
      </c>
      <c r="C22" s="13" t="s">
        <v>80</v>
      </c>
      <c r="D22" s="14">
        <v>4</v>
      </c>
      <c r="E22" s="89" t="s">
        <v>110</v>
      </c>
      <c r="F22" s="90"/>
      <c r="G22" s="90"/>
      <c r="H22" s="91"/>
      <c r="I22" s="39">
        <v>46.892</v>
      </c>
      <c r="J22" s="40"/>
      <c r="K22" s="39">
        <v>46.101</v>
      </c>
      <c r="L22" s="40"/>
      <c r="M22" s="39">
        <v>46.892</v>
      </c>
      <c r="N22" s="41"/>
      <c r="O22" s="40"/>
      <c r="P22" s="39">
        <v>46.101</v>
      </c>
      <c r="Q22" s="41"/>
      <c r="R22" s="40"/>
    </row>
    <row r="23" spans="1:18" ht="28.5" customHeight="1">
      <c r="A23" s="4" t="s">
        <v>15</v>
      </c>
      <c r="B23" s="6" t="s">
        <v>120</v>
      </c>
      <c r="C23" s="13" t="s">
        <v>81</v>
      </c>
      <c r="D23" s="14">
        <v>2</v>
      </c>
      <c r="E23" s="92" t="s">
        <v>109</v>
      </c>
      <c r="F23" s="93"/>
      <c r="G23" s="93"/>
      <c r="H23" s="94"/>
      <c r="I23" s="39">
        <v>0.001</v>
      </c>
      <c r="J23" s="40"/>
      <c r="K23" s="42">
        <v>0</v>
      </c>
      <c r="L23" s="43"/>
      <c r="M23" s="39">
        <v>0.001</v>
      </c>
      <c r="N23" s="41"/>
      <c r="O23" s="40"/>
      <c r="P23" s="42">
        <v>0</v>
      </c>
      <c r="Q23" s="44"/>
      <c r="R23" s="43"/>
    </row>
    <row r="24" spans="1:18" ht="22.5" customHeight="1">
      <c r="A24" s="4" t="s">
        <v>16</v>
      </c>
      <c r="B24" s="6" t="s">
        <v>32</v>
      </c>
      <c r="C24" s="13" t="s">
        <v>82</v>
      </c>
      <c r="D24" s="14">
        <v>4</v>
      </c>
      <c r="E24" s="92" t="s">
        <v>111</v>
      </c>
      <c r="F24" s="93"/>
      <c r="G24" s="93"/>
      <c r="H24" s="94"/>
      <c r="I24" s="42">
        <v>88.78</v>
      </c>
      <c r="J24" s="43"/>
      <c r="K24" s="39">
        <v>0.639</v>
      </c>
      <c r="L24" s="40"/>
      <c r="M24" s="42">
        <v>88.78</v>
      </c>
      <c r="N24" s="44"/>
      <c r="O24" s="43"/>
      <c r="P24" s="39">
        <v>0.639</v>
      </c>
      <c r="Q24" s="41"/>
      <c r="R24" s="40"/>
    </row>
    <row r="25" spans="1:18" ht="22.5" customHeight="1">
      <c r="A25" s="4" t="s">
        <v>17</v>
      </c>
      <c r="B25" s="6" t="s">
        <v>38</v>
      </c>
      <c r="C25" s="13" t="s">
        <v>83</v>
      </c>
      <c r="D25" s="14">
        <v>1</v>
      </c>
      <c r="E25" s="92" t="s">
        <v>107</v>
      </c>
      <c r="F25" s="93"/>
      <c r="G25" s="93"/>
      <c r="H25" s="94"/>
      <c r="I25" s="39">
        <v>0.001013</v>
      </c>
      <c r="J25" s="40"/>
      <c r="K25" s="39">
        <v>0.000683</v>
      </c>
      <c r="L25" s="40"/>
      <c r="M25" s="39">
        <v>0.001013</v>
      </c>
      <c r="N25" s="41"/>
      <c r="O25" s="40"/>
      <c r="P25" s="39">
        <v>0.000683</v>
      </c>
      <c r="Q25" s="41"/>
      <c r="R25" s="40"/>
    </row>
    <row r="26" spans="1:18" ht="22.5" customHeight="1">
      <c r="A26" s="4" t="s">
        <v>18</v>
      </c>
      <c r="B26" s="6" t="s">
        <v>27</v>
      </c>
      <c r="C26" s="13" t="s">
        <v>84</v>
      </c>
      <c r="D26" s="14"/>
      <c r="E26" s="92" t="s">
        <v>107</v>
      </c>
      <c r="F26" s="93"/>
      <c r="G26" s="93"/>
      <c r="H26" s="94"/>
      <c r="I26" s="39" t="s">
        <v>6</v>
      </c>
      <c r="J26" s="40"/>
      <c r="K26" s="42">
        <v>0</v>
      </c>
      <c r="L26" s="43"/>
      <c r="M26" s="39" t="s">
        <v>6</v>
      </c>
      <c r="N26" s="41"/>
      <c r="O26" s="40"/>
      <c r="P26" s="42">
        <v>0</v>
      </c>
      <c r="Q26" s="44"/>
      <c r="R26" s="43"/>
    </row>
    <row r="27" spans="1:18" ht="22.5" customHeight="1">
      <c r="A27" s="4" t="s">
        <v>19</v>
      </c>
      <c r="B27" s="6" t="s">
        <v>28</v>
      </c>
      <c r="C27" s="13" t="s">
        <v>85</v>
      </c>
      <c r="D27" s="14"/>
      <c r="E27" s="92" t="s">
        <v>107</v>
      </c>
      <c r="F27" s="93"/>
      <c r="G27" s="93"/>
      <c r="H27" s="94"/>
      <c r="I27" s="39" t="s">
        <v>6</v>
      </c>
      <c r="J27" s="40"/>
      <c r="K27" s="42">
        <v>0</v>
      </c>
      <c r="L27" s="43"/>
      <c r="M27" s="39" t="s">
        <v>6</v>
      </c>
      <c r="N27" s="41"/>
      <c r="O27" s="40"/>
      <c r="P27" s="42">
        <v>0</v>
      </c>
      <c r="Q27" s="44"/>
      <c r="R27" s="43"/>
    </row>
    <row r="28" spans="1:18" ht="22.5" customHeight="1">
      <c r="A28" s="4" t="s">
        <v>20</v>
      </c>
      <c r="B28" s="6" t="s">
        <v>29</v>
      </c>
      <c r="C28" s="13" t="s">
        <v>86</v>
      </c>
      <c r="D28" s="14"/>
      <c r="E28" s="92" t="s">
        <v>107</v>
      </c>
      <c r="F28" s="93"/>
      <c r="G28" s="93"/>
      <c r="H28" s="94"/>
      <c r="I28" s="39" t="s">
        <v>6</v>
      </c>
      <c r="J28" s="40"/>
      <c r="K28" s="42">
        <v>0</v>
      </c>
      <c r="L28" s="43"/>
      <c r="M28" s="39" t="s">
        <v>6</v>
      </c>
      <c r="N28" s="41"/>
      <c r="O28" s="40"/>
      <c r="P28" s="42">
        <v>0</v>
      </c>
      <c r="Q28" s="44"/>
      <c r="R28" s="43"/>
    </row>
    <row r="29" spans="1:18" ht="28.5" customHeight="1">
      <c r="A29" s="4" t="s">
        <v>22</v>
      </c>
      <c r="B29" s="6" t="s">
        <v>98</v>
      </c>
      <c r="C29" s="13">
        <v>2754</v>
      </c>
      <c r="D29" s="14">
        <v>4</v>
      </c>
      <c r="E29" s="92" t="s">
        <v>113</v>
      </c>
      <c r="F29" s="93"/>
      <c r="G29" s="93"/>
      <c r="H29" s="94"/>
      <c r="I29" s="39">
        <v>0.745</v>
      </c>
      <c r="J29" s="40"/>
      <c r="K29" s="39">
        <v>0.065</v>
      </c>
      <c r="L29" s="40"/>
      <c r="M29" s="39">
        <v>0.745</v>
      </c>
      <c r="N29" s="41"/>
      <c r="O29" s="40"/>
      <c r="P29" s="42">
        <v>0.065</v>
      </c>
      <c r="Q29" s="44"/>
      <c r="R29" s="43"/>
    </row>
    <row r="30" spans="1:18" ht="28.5" customHeight="1">
      <c r="A30" s="4" t="s">
        <v>23</v>
      </c>
      <c r="B30" s="6" t="s">
        <v>112</v>
      </c>
      <c r="C30" s="13" t="s">
        <v>87</v>
      </c>
      <c r="D30" s="14">
        <v>4</v>
      </c>
      <c r="E30" s="92" t="s">
        <v>114</v>
      </c>
      <c r="F30" s="93"/>
      <c r="G30" s="93"/>
      <c r="H30" s="94"/>
      <c r="I30" s="39">
        <v>0.399</v>
      </c>
      <c r="J30" s="40"/>
      <c r="K30" s="39">
        <v>0.005</v>
      </c>
      <c r="L30" s="40"/>
      <c r="M30" s="39">
        <v>0.399</v>
      </c>
      <c r="N30" s="41"/>
      <c r="O30" s="40"/>
      <c r="P30" s="42">
        <v>0.005</v>
      </c>
      <c r="Q30" s="44"/>
      <c r="R30" s="43"/>
    </row>
    <row r="31" spans="1:18" ht="22.5" customHeight="1">
      <c r="A31" s="4" t="s">
        <v>24</v>
      </c>
      <c r="B31" s="6" t="s">
        <v>50</v>
      </c>
      <c r="C31" s="13">
        <v>1728</v>
      </c>
      <c r="D31" s="14">
        <v>3</v>
      </c>
      <c r="E31" s="92" t="s">
        <v>111</v>
      </c>
      <c r="F31" s="93"/>
      <c r="G31" s="93"/>
      <c r="H31" s="94"/>
      <c r="I31" s="42">
        <v>0</v>
      </c>
      <c r="J31" s="43"/>
      <c r="K31" s="42">
        <v>0</v>
      </c>
      <c r="L31" s="43"/>
      <c r="M31" s="42">
        <v>0</v>
      </c>
      <c r="N31" s="44"/>
      <c r="O31" s="43"/>
      <c r="P31" s="42">
        <v>0</v>
      </c>
      <c r="Q31" s="44"/>
      <c r="R31" s="43"/>
    </row>
    <row r="32" spans="1:18" ht="39" customHeight="1">
      <c r="A32" s="4" t="s">
        <v>25</v>
      </c>
      <c r="B32" s="6" t="s">
        <v>118</v>
      </c>
      <c r="C32" s="13">
        <v>2902</v>
      </c>
      <c r="D32" s="14">
        <v>3</v>
      </c>
      <c r="E32" s="92" t="s">
        <v>122</v>
      </c>
      <c r="F32" s="93"/>
      <c r="G32" s="93"/>
      <c r="H32" s="94"/>
      <c r="I32" s="42">
        <v>2.191</v>
      </c>
      <c r="J32" s="43"/>
      <c r="K32" s="42">
        <v>0.153</v>
      </c>
      <c r="L32" s="43"/>
      <c r="M32" s="42">
        <v>2.191</v>
      </c>
      <c r="N32" s="44"/>
      <c r="O32" s="43"/>
      <c r="P32" s="39">
        <v>0.153</v>
      </c>
      <c r="Q32" s="41"/>
      <c r="R32" s="40"/>
    </row>
    <row r="33" spans="1:18" ht="22.5" customHeight="1">
      <c r="A33" s="104" t="s">
        <v>90</v>
      </c>
      <c r="B33" s="105"/>
      <c r="C33" s="105"/>
      <c r="D33" s="106"/>
      <c r="E33" s="39" t="s">
        <v>95</v>
      </c>
      <c r="F33" s="41"/>
      <c r="G33" s="41"/>
      <c r="H33" s="40"/>
      <c r="I33" s="42" t="s">
        <v>95</v>
      </c>
      <c r="J33" s="43"/>
      <c r="K33" s="48">
        <f>SUM(K14:L17,K25,)</f>
        <v>0.0011070000000000001</v>
      </c>
      <c r="L33" s="49"/>
      <c r="M33" s="42" t="s">
        <v>95</v>
      </c>
      <c r="N33" s="44"/>
      <c r="O33" s="43"/>
      <c r="P33" s="39">
        <f>SUM(P14:R17,P25,)</f>
        <v>0.0011070000000000001</v>
      </c>
      <c r="Q33" s="41"/>
      <c r="R33" s="40"/>
    </row>
    <row r="34" spans="1:18" ht="22.5" customHeight="1">
      <c r="A34" s="104" t="s">
        <v>91</v>
      </c>
      <c r="B34" s="105"/>
      <c r="C34" s="105"/>
      <c r="D34" s="106"/>
      <c r="E34" s="39" t="s">
        <v>95</v>
      </c>
      <c r="F34" s="41"/>
      <c r="G34" s="41"/>
      <c r="H34" s="40"/>
      <c r="I34" s="42" t="s">
        <v>95</v>
      </c>
      <c r="J34" s="43"/>
      <c r="K34" s="42">
        <f>SUM(K18,K21,K23,)</f>
        <v>175.695</v>
      </c>
      <c r="L34" s="43"/>
      <c r="M34" s="42" t="s">
        <v>95</v>
      </c>
      <c r="N34" s="44"/>
      <c r="O34" s="43"/>
      <c r="P34" s="42">
        <f>SUM(P18,P21,P23,)</f>
        <v>175.695</v>
      </c>
      <c r="Q34" s="41"/>
      <c r="R34" s="40"/>
    </row>
    <row r="35" spans="1:18" ht="22.5" customHeight="1">
      <c r="A35" s="104" t="s">
        <v>92</v>
      </c>
      <c r="B35" s="105"/>
      <c r="C35" s="105"/>
      <c r="D35" s="106"/>
      <c r="E35" s="39" t="s">
        <v>95</v>
      </c>
      <c r="F35" s="41"/>
      <c r="G35" s="41"/>
      <c r="H35" s="40"/>
      <c r="I35" s="42" t="s">
        <v>95</v>
      </c>
      <c r="J35" s="43"/>
      <c r="K35" s="42">
        <f>SUM(K19:L20,K31:L32,)</f>
        <v>39.75</v>
      </c>
      <c r="L35" s="43"/>
      <c r="M35" s="42" t="s">
        <v>95</v>
      </c>
      <c r="N35" s="44"/>
      <c r="O35" s="43"/>
      <c r="P35" s="42">
        <f>SUM(P19:R20,P31:R32,)</f>
        <v>33.400999999999996</v>
      </c>
      <c r="Q35" s="41"/>
      <c r="R35" s="40"/>
    </row>
    <row r="36" spans="1:18" ht="22.5" customHeight="1">
      <c r="A36" s="104" t="s">
        <v>93</v>
      </c>
      <c r="B36" s="105"/>
      <c r="C36" s="105"/>
      <c r="D36" s="106"/>
      <c r="E36" s="39" t="s">
        <v>95</v>
      </c>
      <c r="F36" s="41"/>
      <c r="G36" s="41"/>
      <c r="H36" s="40"/>
      <c r="I36" s="42" t="s">
        <v>95</v>
      </c>
      <c r="J36" s="43"/>
      <c r="K36" s="42">
        <f>SUM(K22,K24,K29:L30,)</f>
        <v>46.81</v>
      </c>
      <c r="L36" s="43"/>
      <c r="M36" s="42" t="s">
        <v>95</v>
      </c>
      <c r="N36" s="44"/>
      <c r="O36" s="43"/>
      <c r="P36" s="42">
        <f>SUM(P22,P24,P29:R30,)</f>
        <v>46.81</v>
      </c>
      <c r="Q36" s="41"/>
      <c r="R36" s="40"/>
    </row>
    <row r="37" spans="1:18" ht="22.5" customHeight="1">
      <c r="A37" s="104" t="s">
        <v>94</v>
      </c>
      <c r="B37" s="105"/>
      <c r="C37" s="105"/>
      <c r="D37" s="106"/>
      <c r="E37" s="39" t="s">
        <v>95</v>
      </c>
      <c r="F37" s="41"/>
      <c r="G37" s="41"/>
      <c r="H37" s="40"/>
      <c r="I37" s="42" t="s">
        <v>95</v>
      </c>
      <c r="J37" s="43"/>
      <c r="K37" s="42">
        <f>SUM(K26:L28,)</f>
        <v>0</v>
      </c>
      <c r="L37" s="43"/>
      <c r="M37" s="42" t="s">
        <v>95</v>
      </c>
      <c r="N37" s="44"/>
      <c r="O37" s="43"/>
      <c r="P37" s="42">
        <f>SUM(P26:R28,)</f>
        <v>0</v>
      </c>
      <c r="Q37" s="41"/>
      <c r="R37" s="40"/>
    </row>
    <row r="38" spans="1:18" ht="24" customHeight="1">
      <c r="A38" s="101" t="s">
        <v>89</v>
      </c>
      <c r="B38" s="102"/>
      <c r="C38" s="102"/>
      <c r="D38" s="103"/>
      <c r="E38" s="61" t="s">
        <v>95</v>
      </c>
      <c r="F38" s="62"/>
      <c r="G38" s="62"/>
      <c r="H38" s="63"/>
      <c r="I38" s="95" t="s">
        <v>95</v>
      </c>
      <c r="J38" s="96"/>
      <c r="K38" s="95">
        <f>SUM(K14:L32)</f>
        <v>262.256107</v>
      </c>
      <c r="L38" s="96"/>
      <c r="M38" s="95" t="s">
        <v>95</v>
      </c>
      <c r="N38" s="97"/>
      <c r="O38" s="96"/>
      <c r="P38" s="95">
        <f>SUM(P14:R32)</f>
        <v>255.907107</v>
      </c>
      <c r="Q38" s="97"/>
      <c r="R38" s="96"/>
    </row>
    <row r="39" spans="1:18" ht="19.5" customHeight="1">
      <c r="A39" s="64" t="s">
        <v>31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</row>
    <row r="40" spans="1:18" ht="17.25" customHeight="1">
      <c r="A40" s="10">
        <v>1</v>
      </c>
      <c r="B40" s="10">
        <v>2</v>
      </c>
      <c r="C40" s="11">
        <v>3</v>
      </c>
      <c r="D40" s="10">
        <v>4</v>
      </c>
      <c r="E40" s="80">
        <v>5</v>
      </c>
      <c r="F40" s="81"/>
      <c r="G40" s="81"/>
      <c r="H40" s="82"/>
      <c r="I40" s="80">
        <v>6</v>
      </c>
      <c r="J40" s="82"/>
      <c r="K40" s="80">
        <v>7</v>
      </c>
      <c r="L40" s="82"/>
      <c r="M40" s="80">
        <v>8</v>
      </c>
      <c r="N40" s="81"/>
      <c r="O40" s="82"/>
      <c r="P40" s="80">
        <v>9</v>
      </c>
      <c r="Q40" s="81"/>
      <c r="R40" s="82"/>
    </row>
    <row r="41" spans="1:18" ht="28.5" customHeight="1">
      <c r="A41" s="4" t="s">
        <v>5</v>
      </c>
      <c r="B41" s="6" t="s">
        <v>40</v>
      </c>
      <c r="C41" s="13" t="s">
        <v>72</v>
      </c>
      <c r="D41" s="14">
        <v>1</v>
      </c>
      <c r="E41" s="107" t="s">
        <v>125</v>
      </c>
      <c r="F41" s="108"/>
      <c r="G41" s="108"/>
      <c r="H41" s="109"/>
      <c r="I41" s="39">
        <v>0.000525</v>
      </c>
      <c r="J41" s="40"/>
      <c r="K41" s="39">
        <v>2.3E-05</v>
      </c>
      <c r="L41" s="40"/>
      <c r="M41" s="39">
        <v>0.000525</v>
      </c>
      <c r="N41" s="41"/>
      <c r="O41" s="40"/>
      <c r="P41" s="39">
        <v>2.3E-05</v>
      </c>
      <c r="Q41" s="41"/>
      <c r="R41" s="40"/>
    </row>
    <row r="42" spans="1:18" ht="22.5" customHeight="1">
      <c r="A42" s="4" t="s">
        <v>7</v>
      </c>
      <c r="B42" s="6" t="s">
        <v>115</v>
      </c>
      <c r="C42" s="13" t="s">
        <v>73</v>
      </c>
      <c r="D42" s="15">
        <v>1</v>
      </c>
      <c r="E42" s="107" t="s">
        <v>125</v>
      </c>
      <c r="F42" s="108"/>
      <c r="G42" s="108"/>
      <c r="H42" s="109"/>
      <c r="I42" s="48">
        <v>0.00054</v>
      </c>
      <c r="J42" s="49"/>
      <c r="K42" s="48">
        <v>3E-05</v>
      </c>
      <c r="L42" s="49"/>
      <c r="M42" s="48">
        <v>0.00054</v>
      </c>
      <c r="N42" s="50"/>
      <c r="O42" s="49"/>
      <c r="P42" s="48">
        <v>3E-05</v>
      </c>
      <c r="Q42" s="50"/>
      <c r="R42" s="49"/>
    </row>
    <row r="43" spans="1:18" ht="28.5" customHeight="1">
      <c r="A43" s="4" t="s">
        <v>8</v>
      </c>
      <c r="B43" s="6" t="s">
        <v>97</v>
      </c>
      <c r="C43" s="13" t="s">
        <v>74</v>
      </c>
      <c r="D43" s="15">
        <v>1</v>
      </c>
      <c r="E43" s="107" t="s">
        <v>125</v>
      </c>
      <c r="F43" s="108"/>
      <c r="G43" s="108"/>
      <c r="H43" s="109"/>
      <c r="I43" s="39">
        <v>0.013227</v>
      </c>
      <c r="J43" s="40"/>
      <c r="K43" s="39">
        <v>0.000554</v>
      </c>
      <c r="L43" s="40"/>
      <c r="M43" s="39">
        <v>0.013227</v>
      </c>
      <c r="N43" s="41"/>
      <c r="O43" s="40"/>
      <c r="P43" s="39">
        <v>0.000554</v>
      </c>
      <c r="Q43" s="41"/>
      <c r="R43" s="40"/>
    </row>
    <row r="44" spans="1:18" ht="22.5" customHeight="1">
      <c r="A44" s="4" t="s">
        <v>9</v>
      </c>
      <c r="B44" s="6" t="s">
        <v>121</v>
      </c>
      <c r="C44" s="13" t="s">
        <v>75</v>
      </c>
      <c r="D44" s="15">
        <v>1</v>
      </c>
      <c r="E44" s="83" t="s">
        <v>126</v>
      </c>
      <c r="F44" s="84"/>
      <c r="G44" s="84"/>
      <c r="H44" s="85"/>
      <c r="I44" s="39">
        <v>0.000222</v>
      </c>
      <c r="J44" s="40"/>
      <c r="K44" s="39">
        <v>3.5E-05</v>
      </c>
      <c r="L44" s="40"/>
      <c r="M44" s="39">
        <v>0.000222</v>
      </c>
      <c r="N44" s="41"/>
      <c r="O44" s="40"/>
      <c r="P44" s="39">
        <v>3.5E-05</v>
      </c>
      <c r="Q44" s="41"/>
      <c r="R44" s="40"/>
    </row>
    <row r="45" spans="1:18" ht="22.5" customHeight="1">
      <c r="A45" s="4" t="s">
        <v>10</v>
      </c>
      <c r="B45" s="6" t="s">
        <v>36</v>
      </c>
      <c r="C45" s="13" t="s">
        <v>76</v>
      </c>
      <c r="D45" s="15">
        <v>2</v>
      </c>
      <c r="E45" s="107" t="s">
        <v>127</v>
      </c>
      <c r="F45" s="108"/>
      <c r="G45" s="108"/>
      <c r="H45" s="109"/>
      <c r="I45" s="39">
        <v>74.158</v>
      </c>
      <c r="J45" s="40"/>
      <c r="K45" s="39">
        <v>9.135</v>
      </c>
      <c r="L45" s="40"/>
      <c r="M45" s="39">
        <v>74.158</v>
      </c>
      <c r="N45" s="41"/>
      <c r="O45" s="40"/>
      <c r="P45" s="39">
        <v>9.135</v>
      </c>
      <c r="Q45" s="41"/>
      <c r="R45" s="40"/>
    </row>
    <row r="46" spans="1:18" ht="22.5" customHeight="1">
      <c r="A46" s="4" t="s">
        <v>11</v>
      </c>
      <c r="B46" s="6" t="s">
        <v>21</v>
      </c>
      <c r="C46" s="13" t="s">
        <v>77</v>
      </c>
      <c r="D46" s="15">
        <v>3</v>
      </c>
      <c r="E46" s="107" t="s">
        <v>125</v>
      </c>
      <c r="F46" s="108"/>
      <c r="G46" s="108"/>
      <c r="H46" s="109"/>
      <c r="I46" s="39" t="s">
        <v>6</v>
      </c>
      <c r="J46" s="40"/>
      <c r="K46" s="39">
        <v>1.484</v>
      </c>
      <c r="L46" s="40"/>
      <c r="M46" s="39" t="s">
        <v>6</v>
      </c>
      <c r="N46" s="41"/>
      <c r="O46" s="40"/>
      <c r="P46" s="39">
        <v>1.484</v>
      </c>
      <c r="Q46" s="41"/>
      <c r="R46" s="40"/>
    </row>
    <row r="47" spans="1:18" ht="22.5" customHeight="1">
      <c r="A47" s="4" t="s">
        <v>12</v>
      </c>
      <c r="B47" s="6" t="s">
        <v>183</v>
      </c>
      <c r="C47" s="13" t="s">
        <v>128</v>
      </c>
      <c r="D47" s="15">
        <v>2</v>
      </c>
      <c r="E47" s="83" t="s">
        <v>111</v>
      </c>
      <c r="F47" s="84"/>
      <c r="G47" s="84"/>
      <c r="H47" s="85"/>
      <c r="I47" s="39">
        <v>0.001</v>
      </c>
      <c r="J47" s="40"/>
      <c r="K47" s="39">
        <v>0.002</v>
      </c>
      <c r="L47" s="40"/>
      <c r="M47" s="39">
        <v>0.001</v>
      </c>
      <c r="N47" s="41"/>
      <c r="O47" s="40"/>
      <c r="P47" s="39">
        <v>0.002</v>
      </c>
      <c r="Q47" s="41"/>
      <c r="R47" s="40"/>
    </row>
    <row r="48" spans="1:18" ht="28.5" customHeight="1">
      <c r="A48" s="4" t="s">
        <v>13</v>
      </c>
      <c r="B48" s="6" t="s">
        <v>116</v>
      </c>
      <c r="C48" s="13" t="s">
        <v>78</v>
      </c>
      <c r="D48" s="15">
        <v>3</v>
      </c>
      <c r="E48" s="107" t="s">
        <v>125</v>
      </c>
      <c r="F48" s="108"/>
      <c r="G48" s="108"/>
      <c r="H48" s="109"/>
      <c r="I48" s="39">
        <v>617.688</v>
      </c>
      <c r="J48" s="40"/>
      <c r="K48" s="39">
        <v>25.869</v>
      </c>
      <c r="L48" s="40"/>
      <c r="M48" s="39">
        <v>247.077</v>
      </c>
      <c r="N48" s="41"/>
      <c r="O48" s="40"/>
      <c r="P48" s="39">
        <v>10.347</v>
      </c>
      <c r="Q48" s="41"/>
      <c r="R48" s="40"/>
    </row>
    <row r="49" spans="1:18" ht="22.5" customHeight="1">
      <c r="A49" s="4" t="s">
        <v>14</v>
      </c>
      <c r="B49" s="6" t="s">
        <v>117</v>
      </c>
      <c r="C49" s="13" t="s">
        <v>79</v>
      </c>
      <c r="D49" s="15">
        <v>2</v>
      </c>
      <c r="E49" s="107">
        <v>6011</v>
      </c>
      <c r="F49" s="108"/>
      <c r="G49" s="108"/>
      <c r="H49" s="109"/>
      <c r="I49" s="42">
        <v>0</v>
      </c>
      <c r="J49" s="43"/>
      <c r="K49" s="42">
        <v>0</v>
      </c>
      <c r="L49" s="43"/>
      <c r="M49" s="42">
        <v>0</v>
      </c>
      <c r="N49" s="44"/>
      <c r="O49" s="43"/>
      <c r="P49" s="42">
        <v>0</v>
      </c>
      <c r="Q49" s="44"/>
      <c r="R49" s="43"/>
    </row>
    <row r="50" spans="1:18" ht="22.5" customHeight="1">
      <c r="A50" s="4" t="s">
        <v>15</v>
      </c>
      <c r="B50" s="6" t="s">
        <v>119</v>
      </c>
      <c r="C50" s="13" t="s">
        <v>80</v>
      </c>
      <c r="D50" s="15">
        <v>4</v>
      </c>
      <c r="E50" s="107" t="s">
        <v>127</v>
      </c>
      <c r="F50" s="108"/>
      <c r="G50" s="108"/>
      <c r="H50" s="109"/>
      <c r="I50" s="39">
        <v>48.467</v>
      </c>
      <c r="J50" s="40"/>
      <c r="K50" s="39">
        <v>4.545</v>
      </c>
      <c r="L50" s="40"/>
      <c r="M50" s="39">
        <v>48.467</v>
      </c>
      <c r="N50" s="41"/>
      <c r="O50" s="40"/>
      <c r="P50" s="39">
        <v>4.545</v>
      </c>
      <c r="Q50" s="41"/>
      <c r="R50" s="40"/>
    </row>
    <row r="51" spans="1:18" ht="28.5" customHeight="1">
      <c r="A51" s="4" t="s">
        <v>16</v>
      </c>
      <c r="B51" s="6" t="s">
        <v>120</v>
      </c>
      <c r="C51" s="13" t="s">
        <v>81</v>
      </c>
      <c r="D51" s="15">
        <v>2</v>
      </c>
      <c r="E51" s="83" t="s">
        <v>126</v>
      </c>
      <c r="F51" s="84"/>
      <c r="G51" s="84"/>
      <c r="H51" s="85"/>
      <c r="I51" s="39">
        <v>0.001</v>
      </c>
      <c r="J51" s="40"/>
      <c r="K51" s="42">
        <v>0</v>
      </c>
      <c r="L51" s="43"/>
      <c r="M51" s="39">
        <v>0.001</v>
      </c>
      <c r="N51" s="41"/>
      <c r="O51" s="40"/>
      <c r="P51" s="42">
        <v>0</v>
      </c>
      <c r="Q51" s="44"/>
      <c r="R51" s="43"/>
    </row>
    <row r="52" spans="1:18" ht="22.5" customHeight="1">
      <c r="A52" s="4" t="s">
        <v>17</v>
      </c>
      <c r="B52" s="6" t="s">
        <v>32</v>
      </c>
      <c r="C52" s="13" t="s">
        <v>82</v>
      </c>
      <c r="D52" s="15">
        <v>4</v>
      </c>
      <c r="E52" s="107" t="s">
        <v>129</v>
      </c>
      <c r="F52" s="108"/>
      <c r="G52" s="108"/>
      <c r="H52" s="109"/>
      <c r="I52" s="39">
        <v>7.676</v>
      </c>
      <c r="J52" s="40"/>
      <c r="K52" s="39">
        <v>0.029</v>
      </c>
      <c r="L52" s="40"/>
      <c r="M52" s="39">
        <v>7.676</v>
      </c>
      <c r="N52" s="41"/>
      <c r="O52" s="40"/>
      <c r="P52" s="39">
        <v>0.029</v>
      </c>
      <c r="Q52" s="41"/>
      <c r="R52" s="40"/>
    </row>
    <row r="53" spans="1:18" ht="22.5" customHeight="1">
      <c r="A53" s="4" t="s">
        <v>18</v>
      </c>
      <c r="B53" s="6" t="s">
        <v>123</v>
      </c>
      <c r="C53" s="13" t="s">
        <v>83</v>
      </c>
      <c r="D53" s="15">
        <v>1</v>
      </c>
      <c r="E53" s="107" t="s">
        <v>125</v>
      </c>
      <c r="F53" s="108"/>
      <c r="G53" s="108"/>
      <c r="H53" s="109"/>
      <c r="I53" s="39">
        <v>0.001761</v>
      </c>
      <c r="J53" s="40"/>
      <c r="K53" s="39">
        <v>5.7E-05</v>
      </c>
      <c r="L53" s="40"/>
      <c r="M53" s="39">
        <v>0.001761</v>
      </c>
      <c r="N53" s="41"/>
      <c r="O53" s="40"/>
      <c r="P53" s="39">
        <v>5.7E-05</v>
      </c>
      <c r="Q53" s="41"/>
      <c r="R53" s="40"/>
    </row>
    <row r="54" spans="1:18" ht="22.5" customHeight="1">
      <c r="A54" s="4" t="s">
        <v>19</v>
      </c>
      <c r="B54" s="6" t="s">
        <v>27</v>
      </c>
      <c r="C54" s="13" t="s">
        <v>84</v>
      </c>
      <c r="D54" s="15"/>
      <c r="E54" s="107" t="s">
        <v>125</v>
      </c>
      <c r="F54" s="108"/>
      <c r="G54" s="108"/>
      <c r="H54" s="109"/>
      <c r="I54" s="39" t="s">
        <v>6</v>
      </c>
      <c r="J54" s="40"/>
      <c r="K54" s="57" t="s">
        <v>124</v>
      </c>
      <c r="L54" s="58"/>
      <c r="M54" s="39" t="s">
        <v>6</v>
      </c>
      <c r="N54" s="41"/>
      <c r="O54" s="40"/>
      <c r="P54" s="42">
        <v>0</v>
      </c>
      <c r="Q54" s="44"/>
      <c r="R54" s="43"/>
    </row>
    <row r="55" spans="1:18" ht="22.5" customHeight="1">
      <c r="A55" s="4" t="s">
        <v>20</v>
      </c>
      <c r="B55" s="6" t="s">
        <v>28</v>
      </c>
      <c r="C55" s="13" t="s">
        <v>85</v>
      </c>
      <c r="D55" s="15"/>
      <c r="E55" s="107" t="s">
        <v>125</v>
      </c>
      <c r="F55" s="108"/>
      <c r="G55" s="108"/>
      <c r="H55" s="109"/>
      <c r="I55" s="39" t="s">
        <v>6</v>
      </c>
      <c r="J55" s="40"/>
      <c r="K55" s="57" t="s">
        <v>124</v>
      </c>
      <c r="L55" s="58"/>
      <c r="M55" s="39" t="s">
        <v>6</v>
      </c>
      <c r="N55" s="41"/>
      <c r="O55" s="40"/>
      <c r="P55" s="42">
        <v>0</v>
      </c>
      <c r="Q55" s="44"/>
      <c r="R55" s="43"/>
    </row>
    <row r="56" spans="1:18" ht="22.5" customHeight="1">
      <c r="A56" s="4" t="s">
        <v>22</v>
      </c>
      <c r="B56" s="6" t="s">
        <v>29</v>
      </c>
      <c r="C56" s="13" t="s">
        <v>86</v>
      </c>
      <c r="D56" s="15"/>
      <c r="E56" s="107" t="s">
        <v>125</v>
      </c>
      <c r="F56" s="108"/>
      <c r="G56" s="108"/>
      <c r="H56" s="109"/>
      <c r="I56" s="39" t="s">
        <v>6</v>
      </c>
      <c r="J56" s="40"/>
      <c r="K56" s="57" t="s">
        <v>124</v>
      </c>
      <c r="L56" s="58"/>
      <c r="M56" s="39" t="s">
        <v>6</v>
      </c>
      <c r="N56" s="41"/>
      <c r="O56" s="40"/>
      <c r="P56" s="42">
        <v>0</v>
      </c>
      <c r="Q56" s="44"/>
      <c r="R56" s="43"/>
    </row>
    <row r="57" spans="1:18" ht="29.25" customHeight="1">
      <c r="A57" s="4" t="s">
        <v>23</v>
      </c>
      <c r="B57" s="6" t="s">
        <v>98</v>
      </c>
      <c r="C57" s="13">
        <v>2754</v>
      </c>
      <c r="D57" s="15">
        <v>4</v>
      </c>
      <c r="E57" s="89" t="s">
        <v>130</v>
      </c>
      <c r="F57" s="90"/>
      <c r="G57" s="90"/>
      <c r="H57" s="91"/>
      <c r="I57" s="39">
        <v>1.599</v>
      </c>
      <c r="J57" s="40"/>
      <c r="K57" s="39">
        <v>0.109</v>
      </c>
      <c r="L57" s="40"/>
      <c r="M57" s="39">
        <v>1.599</v>
      </c>
      <c r="N57" s="41"/>
      <c r="O57" s="40"/>
      <c r="P57" s="42">
        <v>0.109</v>
      </c>
      <c r="Q57" s="44"/>
      <c r="R57" s="43"/>
    </row>
    <row r="58" spans="1:18" ht="27" customHeight="1">
      <c r="A58" s="4" t="s">
        <v>24</v>
      </c>
      <c r="B58" s="6" t="s">
        <v>99</v>
      </c>
      <c r="C58" s="13" t="s">
        <v>87</v>
      </c>
      <c r="D58" s="15">
        <v>4</v>
      </c>
      <c r="E58" s="107" t="s">
        <v>131</v>
      </c>
      <c r="F58" s="108"/>
      <c r="G58" s="108"/>
      <c r="H58" s="109"/>
      <c r="I58" s="39">
        <v>0.004</v>
      </c>
      <c r="J58" s="40"/>
      <c r="K58" s="39">
        <v>0.205</v>
      </c>
      <c r="L58" s="40"/>
      <c r="M58" s="39">
        <v>0.004</v>
      </c>
      <c r="N58" s="41"/>
      <c r="O58" s="40"/>
      <c r="P58" s="42">
        <v>0.205</v>
      </c>
      <c r="Q58" s="44"/>
      <c r="R58" s="43"/>
    </row>
    <row r="59" spans="1:18" ht="22.5" customHeight="1">
      <c r="A59" s="4" t="s">
        <v>25</v>
      </c>
      <c r="B59" s="6" t="s">
        <v>50</v>
      </c>
      <c r="C59" s="13">
        <v>1728</v>
      </c>
      <c r="D59" s="15">
        <v>3</v>
      </c>
      <c r="E59" s="107" t="s">
        <v>132</v>
      </c>
      <c r="F59" s="108"/>
      <c r="G59" s="108"/>
      <c r="H59" s="109"/>
      <c r="I59" s="39">
        <v>0.001</v>
      </c>
      <c r="J59" s="40"/>
      <c r="K59" s="42">
        <v>0</v>
      </c>
      <c r="L59" s="43"/>
      <c r="M59" s="39">
        <v>0.001</v>
      </c>
      <c r="N59" s="41"/>
      <c r="O59" s="40"/>
      <c r="P59" s="42">
        <v>0</v>
      </c>
      <c r="Q59" s="44"/>
      <c r="R59" s="43"/>
    </row>
    <row r="60" spans="1:18" ht="41.25" customHeight="1">
      <c r="A60" s="12" t="s">
        <v>26</v>
      </c>
      <c r="B60" s="6" t="s">
        <v>118</v>
      </c>
      <c r="C60" s="16">
        <v>2902</v>
      </c>
      <c r="D60" s="17">
        <v>3</v>
      </c>
      <c r="E60" s="112" t="s">
        <v>133</v>
      </c>
      <c r="F60" s="113"/>
      <c r="G60" s="113"/>
      <c r="H60" s="114"/>
      <c r="I60" s="45">
        <v>4.54</v>
      </c>
      <c r="J60" s="46"/>
      <c r="K60" s="45">
        <v>0.333</v>
      </c>
      <c r="L60" s="46"/>
      <c r="M60" s="45">
        <v>4.54</v>
      </c>
      <c r="N60" s="47"/>
      <c r="O60" s="46"/>
      <c r="P60" s="54">
        <v>0.333</v>
      </c>
      <c r="Q60" s="56"/>
      <c r="R60" s="55"/>
    </row>
    <row r="61" spans="1:18" ht="22.5" customHeight="1">
      <c r="A61" s="104" t="s">
        <v>90</v>
      </c>
      <c r="B61" s="105"/>
      <c r="C61" s="105"/>
      <c r="D61" s="106"/>
      <c r="E61" s="110" t="s">
        <v>95</v>
      </c>
      <c r="F61" s="111"/>
      <c r="G61" s="111"/>
      <c r="H61" s="52"/>
      <c r="I61" s="53" t="s">
        <v>95</v>
      </c>
      <c r="J61" s="133"/>
      <c r="K61" s="118">
        <f>SUM(K41:L44,K53,)</f>
        <v>0.000699</v>
      </c>
      <c r="L61" s="134"/>
      <c r="M61" s="53" t="s">
        <v>95</v>
      </c>
      <c r="N61" s="135"/>
      <c r="O61" s="133"/>
      <c r="P61" s="110">
        <f>SUM(P41:R44,P53,)</f>
        <v>0.000699</v>
      </c>
      <c r="Q61" s="111"/>
      <c r="R61" s="52"/>
    </row>
    <row r="62" spans="1:21" ht="22.5" customHeight="1">
      <c r="A62" s="104" t="s">
        <v>91</v>
      </c>
      <c r="B62" s="105"/>
      <c r="C62" s="105"/>
      <c r="D62" s="106"/>
      <c r="E62" s="110" t="s">
        <v>95</v>
      </c>
      <c r="F62" s="111"/>
      <c r="G62" s="111"/>
      <c r="H62" s="52"/>
      <c r="I62" s="53" t="s">
        <v>95</v>
      </c>
      <c r="J62" s="133"/>
      <c r="K62" s="53">
        <f>SUM(K45,K47,K49,K51,)</f>
        <v>9.137</v>
      </c>
      <c r="L62" s="133"/>
      <c r="M62" s="53" t="s">
        <v>95</v>
      </c>
      <c r="N62" s="135"/>
      <c r="O62" s="133"/>
      <c r="P62" s="53">
        <f>SUM(P45,P47,P49,P51,)</f>
        <v>9.137</v>
      </c>
      <c r="Q62" s="111"/>
      <c r="R62" s="52"/>
      <c r="U62" s="18"/>
    </row>
    <row r="63" spans="1:18" ht="22.5" customHeight="1">
      <c r="A63" s="104" t="s">
        <v>92</v>
      </c>
      <c r="B63" s="105"/>
      <c r="C63" s="105"/>
      <c r="D63" s="106"/>
      <c r="E63" s="110" t="s">
        <v>95</v>
      </c>
      <c r="F63" s="111"/>
      <c r="G63" s="111"/>
      <c r="H63" s="52"/>
      <c r="I63" s="53" t="s">
        <v>95</v>
      </c>
      <c r="J63" s="133"/>
      <c r="K63" s="53">
        <f>SUM(K46,K48,K59:L60,)</f>
        <v>27.686</v>
      </c>
      <c r="L63" s="133"/>
      <c r="M63" s="53" t="s">
        <v>95</v>
      </c>
      <c r="N63" s="135"/>
      <c r="O63" s="133"/>
      <c r="P63" s="53">
        <f>SUM(P46,P48,P59:R60,)</f>
        <v>12.164</v>
      </c>
      <c r="Q63" s="111"/>
      <c r="R63" s="52"/>
    </row>
    <row r="64" spans="1:21" ht="22.5" customHeight="1">
      <c r="A64" s="104" t="s">
        <v>93</v>
      </c>
      <c r="B64" s="105"/>
      <c r="C64" s="105"/>
      <c r="D64" s="106"/>
      <c r="E64" s="110" t="s">
        <v>95</v>
      </c>
      <c r="F64" s="111"/>
      <c r="G64" s="111"/>
      <c r="H64" s="52"/>
      <c r="I64" s="53" t="s">
        <v>95</v>
      </c>
      <c r="J64" s="133"/>
      <c r="K64" s="53">
        <f>SUM(K50,K52,K57:L58,)</f>
        <v>4.888</v>
      </c>
      <c r="L64" s="133"/>
      <c r="M64" s="53" t="s">
        <v>95</v>
      </c>
      <c r="N64" s="135"/>
      <c r="O64" s="133"/>
      <c r="P64" s="53">
        <f>SUM(P50,P52,P57,P58,)</f>
        <v>4.888</v>
      </c>
      <c r="Q64" s="111"/>
      <c r="R64" s="52"/>
      <c r="U64" s="18"/>
    </row>
    <row r="65" spans="1:18" ht="22.5" customHeight="1">
      <c r="A65" s="104" t="s">
        <v>94</v>
      </c>
      <c r="B65" s="105"/>
      <c r="C65" s="105"/>
      <c r="D65" s="106"/>
      <c r="E65" s="110" t="s">
        <v>95</v>
      </c>
      <c r="F65" s="111"/>
      <c r="G65" s="111"/>
      <c r="H65" s="52"/>
      <c r="I65" s="53" t="s">
        <v>95</v>
      </c>
      <c r="J65" s="133"/>
      <c r="K65" s="53">
        <f>SUM(K54:L56)</f>
        <v>0</v>
      </c>
      <c r="L65" s="133"/>
      <c r="M65" s="53" t="s">
        <v>95</v>
      </c>
      <c r="N65" s="135"/>
      <c r="O65" s="133"/>
      <c r="P65" s="53">
        <f>SUM(P54:R56)</f>
        <v>0</v>
      </c>
      <c r="Q65" s="111"/>
      <c r="R65" s="52"/>
    </row>
    <row r="66" spans="1:18" ht="24" customHeight="1">
      <c r="A66" s="101" t="s">
        <v>89</v>
      </c>
      <c r="B66" s="102"/>
      <c r="C66" s="102"/>
      <c r="D66" s="103"/>
      <c r="E66" s="115" t="s">
        <v>95</v>
      </c>
      <c r="F66" s="116"/>
      <c r="G66" s="116"/>
      <c r="H66" s="117"/>
      <c r="I66" s="136" t="s">
        <v>95</v>
      </c>
      <c r="J66" s="137"/>
      <c r="K66" s="136">
        <f>SUM(K41:L60)</f>
        <v>41.711699</v>
      </c>
      <c r="L66" s="137"/>
      <c r="M66" s="136" t="s">
        <v>95</v>
      </c>
      <c r="N66" s="138"/>
      <c r="O66" s="137"/>
      <c r="P66" s="136">
        <f>SUM(P41:R60)</f>
        <v>26.189698999999997</v>
      </c>
      <c r="Q66" s="138"/>
      <c r="R66" s="137"/>
    </row>
    <row r="67" spans="1:18" ht="21.75" customHeight="1">
      <c r="A67" s="61" t="s">
        <v>33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3"/>
    </row>
    <row r="68" spans="1:18" ht="17.25" customHeight="1">
      <c r="A68" s="10">
        <v>1</v>
      </c>
      <c r="B68" s="10">
        <v>2</v>
      </c>
      <c r="C68" s="11">
        <v>3</v>
      </c>
      <c r="D68" s="10">
        <v>4</v>
      </c>
      <c r="E68" s="80">
        <v>5</v>
      </c>
      <c r="F68" s="81"/>
      <c r="G68" s="81"/>
      <c r="H68" s="82"/>
      <c r="I68" s="80">
        <v>6</v>
      </c>
      <c r="J68" s="82"/>
      <c r="K68" s="80">
        <v>7</v>
      </c>
      <c r="L68" s="82"/>
      <c r="M68" s="80">
        <v>8</v>
      </c>
      <c r="N68" s="81"/>
      <c r="O68" s="82"/>
      <c r="P68" s="80">
        <v>9</v>
      </c>
      <c r="Q68" s="81"/>
      <c r="R68" s="82"/>
    </row>
    <row r="69" spans="1:18" ht="28.5" customHeight="1">
      <c r="A69" s="4" t="s">
        <v>5</v>
      </c>
      <c r="B69" s="6" t="s">
        <v>40</v>
      </c>
      <c r="C69" s="13" t="s">
        <v>72</v>
      </c>
      <c r="D69" s="14">
        <v>1</v>
      </c>
      <c r="E69" s="107" t="s">
        <v>125</v>
      </c>
      <c r="F69" s="108"/>
      <c r="G69" s="108"/>
      <c r="H69" s="109"/>
      <c r="I69" s="39">
        <v>0.000408</v>
      </c>
      <c r="J69" s="40"/>
      <c r="K69" s="48">
        <v>3E-05</v>
      </c>
      <c r="L69" s="49"/>
      <c r="M69" s="39">
        <v>0.000408</v>
      </c>
      <c r="N69" s="41"/>
      <c r="O69" s="40"/>
      <c r="P69" s="48">
        <v>3E-05</v>
      </c>
      <c r="Q69" s="50"/>
      <c r="R69" s="49"/>
    </row>
    <row r="70" spans="1:18" ht="21.75" customHeight="1">
      <c r="A70" s="4" t="s">
        <v>7</v>
      </c>
      <c r="B70" s="6" t="s">
        <v>115</v>
      </c>
      <c r="C70" s="13" t="s">
        <v>73</v>
      </c>
      <c r="D70" s="15">
        <v>1</v>
      </c>
      <c r="E70" s="107" t="s">
        <v>134</v>
      </c>
      <c r="F70" s="108"/>
      <c r="G70" s="108"/>
      <c r="H70" s="109"/>
      <c r="I70" s="48">
        <v>0.00042</v>
      </c>
      <c r="J70" s="49"/>
      <c r="K70" s="48">
        <v>3.8E-05</v>
      </c>
      <c r="L70" s="49"/>
      <c r="M70" s="48">
        <v>0.00042</v>
      </c>
      <c r="N70" s="50"/>
      <c r="O70" s="49"/>
      <c r="P70" s="39">
        <v>3.8E-05</v>
      </c>
      <c r="Q70" s="41"/>
      <c r="R70" s="40"/>
    </row>
    <row r="71" spans="1:18" ht="28.5" customHeight="1">
      <c r="A71" s="4" t="s">
        <v>8</v>
      </c>
      <c r="B71" s="6" t="s">
        <v>97</v>
      </c>
      <c r="C71" s="13" t="s">
        <v>74</v>
      </c>
      <c r="D71" s="15">
        <v>1</v>
      </c>
      <c r="E71" s="107" t="s">
        <v>135</v>
      </c>
      <c r="F71" s="108"/>
      <c r="G71" s="108"/>
      <c r="H71" s="109"/>
      <c r="I71" s="39">
        <v>0.010303</v>
      </c>
      <c r="J71" s="40"/>
      <c r="K71" s="39">
        <v>0.000766</v>
      </c>
      <c r="L71" s="40"/>
      <c r="M71" s="39">
        <v>0.010303</v>
      </c>
      <c r="N71" s="41"/>
      <c r="O71" s="40"/>
      <c r="P71" s="39">
        <v>0.000766</v>
      </c>
      <c r="Q71" s="41"/>
      <c r="R71" s="40"/>
    </row>
    <row r="72" spans="1:18" ht="21.75" customHeight="1">
      <c r="A72" s="4" t="s">
        <v>9</v>
      </c>
      <c r="B72" s="6" t="s">
        <v>121</v>
      </c>
      <c r="C72" s="13" t="s">
        <v>75</v>
      </c>
      <c r="D72" s="15">
        <v>1</v>
      </c>
      <c r="E72" s="83" t="s">
        <v>136</v>
      </c>
      <c r="F72" s="84"/>
      <c r="G72" s="84"/>
      <c r="H72" s="85"/>
      <c r="I72" s="39">
        <v>0.000222</v>
      </c>
      <c r="J72" s="40"/>
      <c r="K72" s="39">
        <v>3.4E-05</v>
      </c>
      <c r="L72" s="40"/>
      <c r="M72" s="39">
        <v>0.000222</v>
      </c>
      <c r="N72" s="41"/>
      <c r="O72" s="40"/>
      <c r="P72" s="39">
        <v>3.4E-05</v>
      </c>
      <c r="Q72" s="41"/>
      <c r="R72" s="40"/>
    </row>
    <row r="73" spans="1:18" ht="22.5" customHeight="1">
      <c r="A73" s="4" t="s">
        <v>10</v>
      </c>
      <c r="B73" s="6" t="s">
        <v>36</v>
      </c>
      <c r="C73" s="13" t="s">
        <v>76</v>
      </c>
      <c r="D73" s="15">
        <v>2</v>
      </c>
      <c r="E73" s="89" t="s">
        <v>137</v>
      </c>
      <c r="F73" s="90"/>
      <c r="G73" s="90"/>
      <c r="H73" s="91"/>
      <c r="I73" s="39">
        <v>59.152</v>
      </c>
      <c r="J73" s="40"/>
      <c r="K73" s="39">
        <v>14.164</v>
      </c>
      <c r="L73" s="40"/>
      <c r="M73" s="39">
        <v>59.152</v>
      </c>
      <c r="N73" s="41"/>
      <c r="O73" s="40"/>
      <c r="P73" s="39">
        <v>14.164</v>
      </c>
      <c r="Q73" s="41"/>
      <c r="R73" s="40"/>
    </row>
    <row r="74" spans="1:18" ht="22.5" customHeight="1">
      <c r="A74" s="4" t="s">
        <v>11</v>
      </c>
      <c r="B74" s="6" t="s">
        <v>21</v>
      </c>
      <c r="C74" s="13" t="s">
        <v>77</v>
      </c>
      <c r="D74" s="15">
        <v>3</v>
      </c>
      <c r="E74" s="107" t="s">
        <v>134</v>
      </c>
      <c r="F74" s="108"/>
      <c r="G74" s="108"/>
      <c r="H74" s="109"/>
      <c r="I74" s="39" t="s">
        <v>6</v>
      </c>
      <c r="J74" s="40"/>
      <c r="K74" s="39">
        <v>2.365</v>
      </c>
      <c r="L74" s="40"/>
      <c r="M74" s="39" t="s">
        <v>6</v>
      </c>
      <c r="N74" s="41"/>
      <c r="O74" s="40"/>
      <c r="P74" s="39">
        <v>2.365</v>
      </c>
      <c r="Q74" s="41"/>
      <c r="R74" s="40"/>
    </row>
    <row r="75" spans="1:18" ht="28.5" customHeight="1">
      <c r="A75" s="4" t="s">
        <v>12</v>
      </c>
      <c r="B75" s="6" t="s">
        <v>116</v>
      </c>
      <c r="C75" s="13" t="s">
        <v>78</v>
      </c>
      <c r="D75" s="15">
        <v>3</v>
      </c>
      <c r="E75" s="107" t="s">
        <v>125</v>
      </c>
      <c r="F75" s="108"/>
      <c r="G75" s="108"/>
      <c r="H75" s="109"/>
      <c r="I75" s="42">
        <v>368.64</v>
      </c>
      <c r="J75" s="43"/>
      <c r="K75" s="42">
        <v>27.044</v>
      </c>
      <c r="L75" s="43"/>
      <c r="M75" s="42">
        <v>192.194</v>
      </c>
      <c r="N75" s="44"/>
      <c r="O75" s="43"/>
      <c r="P75" s="42">
        <v>14.11</v>
      </c>
      <c r="Q75" s="44"/>
      <c r="R75" s="43"/>
    </row>
    <row r="76" spans="1:18" ht="21.75" customHeight="1">
      <c r="A76" s="4" t="s">
        <v>13</v>
      </c>
      <c r="B76" s="6" t="s">
        <v>117</v>
      </c>
      <c r="C76" s="13" t="s">
        <v>79</v>
      </c>
      <c r="D76" s="15">
        <v>2</v>
      </c>
      <c r="E76" s="107" t="s">
        <v>138</v>
      </c>
      <c r="F76" s="108"/>
      <c r="G76" s="108"/>
      <c r="H76" s="109"/>
      <c r="I76" s="39">
        <v>0.002</v>
      </c>
      <c r="J76" s="40"/>
      <c r="K76" s="39">
        <v>0.002</v>
      </c>
      <c r="L76" s="40"/>
      <c r="M76" s="39">
        <v>0.002</v>
      </c>
      <c r="N76" s="41"/>
      <c r="O76" s="40"/>
      <c r="P76" s="39">
        <v>0.002</v>
      </c>
      <c r="Q76" s="41"/>
      <c r="R76" s="40"/>
    </row>
    <row r="77" spans="1:18" ht="22.5" customHeight="1">
      <c r="A77" s="4" t="s">
        <v>14</v>
      </c>
      <c r="B77" s="6" t="s">
        <v>119</v>
      </c>
      <c r="C77" s="13" t="s">
        <v>80</v>
      </c>
      <c r="D77" s="15">
        <v>4</v>
      </c>
      <c r="E77" s="89" t="s">
        <v>137</v>
      </c>
      <c r="F77" s="90"/>
      <c r="G77" s="90"/>
      <c r="H77" s="91"/>
      <c r="I77" s="39">
        <v>36.931</v>
      </c>
      <c r="J77" s="40"/>
      <c r="K77" s="39">
        <v>5.446</v>
      </c>
      <c r="L77" s="40"/>
      <c r="M77" s="39">
        <v>36.931</v>
      </c>
      <c r="N77" s="41"/>
      <c r="O77" s="40"/>
      <c r="P77" s="39">
        <v>5.446</v>
      </c>
      <c r="Q77" s="41"/>
      <c r="R77" s="40"/>
    </row>
    <row r="78" spans="1:18" ht="28.5" customHeight="1">
      <c r="A78" s="4" t="s">
        <v>15</v>
      </c>
      <c r="B78" s="6" t="s">
        <v>120</v>
      </c>
      <c r="C78" s="13" t="s">
        <v>81</v>
      </c>
      <c r="D78" s="15">
        <v>2</v>
      </c>
      <c r="E78" s="83" t="s">
        <v>136</v>
      </c>
      <c r="F78" s="84"/>
      <c r="G78" s="84"/>
      <c r="H78" s="85"/>
      <c r="I78" s="39">
        <v>0.001</v>
      </c>
      <c r="J78" s="40"/>
      <c r="K78" s="42">
        <v>0</v>
      </c>
      <c r="L78" s="43"/>
      <c r="M78" s="39">
        <v>0.001</v>
      </c>
      <c r="N78" s="41"/>
      <c r="O78" s="40"/>
      <c r="P78" s="42">
        <v>0</v>
      </c>
      <c r="Q78" s="44"/>
      <c r="R78" s="43"/>
    </row>
    <row r="79" spans="1:18" ht="22.5" customHeight="1">
      <c r="A79" s="4">
        <v>11</v>
      </c>
      <c r="B79" s="6" t="s">
        <v>32</v>
      </c>
      <c r="C79" s="13" t="s">
        <v>82</v>
      </c>
      <c r="D79" s="15">
        <v>4</v>
      </c>
      <c r="E79" s="83" t="s">
        <v>139</v>
      </c>
      <c r="F79" s="84"/>
      <c r="G79" s="84"/>
      <c r="H79" s="85"/>
      <c r="I79" s="39">
        <v>16.886</v>
      </c>
      <c r="J79" s="40"/>
      <c r="K79" s="39">
        <v>0.122</v>
      </c>
      <c r="L79" s="40"/>
      <c r="M79" s="39">
        <v>16.886</v>
      </c>
      <c r="N79" s="41"/>
      <c r="O79" s="40"/>
      <c r="P79" s="39">
        <v>0.122</v>
      </c>
      <c r="Q79" s="41"/>
      <c r="R79" s="40"/>
    </row>
    <row r="80" spans="1:18" ht="22.5" customHeight="1">
      <c r="A80" s="4" t="s">
        <v>56</v>
      </c>
      <c r="B80" s="6" t="s">
        <v>123</v>
      </c>
      <c r="C80" s="13" t="s">
        <v>83</v>
      </c>
      <c r="D80" s="15">
        <v>1</v>
      </c>
      <c r="E80" s="107" t="s">
        <v>134</v>
      </c>
      <c r="F80" s="108"/>
      <c r="G80" s="108"/>
      <c r="H80" s="109"/>
      <c r="I80" s="39">
        <v>0.001454</v>
      </c>
      <c r="J80" s="40"/>
      <c r="K80" s="39">
        <v>0.000115</v>
      </c>
      <c r="L80" s="40"/>
      <c r="M80" s="39">
        <v>0.001454</v>
      </c>
      <c r="N80" s="41"/>
      <c r="O80" s="40"/>
      <c r="P80" s="39">
        <v>0.000115</v>
      </c>
      <c r="Q80" s="41"/>
      <c r="R80" s="40"/>
    </row>
    <row r="81" spans="1:18" ht="22.5" customHeight="1">
      <c r="A81" s="4" t="s">
        <v>18</v>
      </c>
      <c r="B81" s="6" t="s">
        <v>27</v>
      </c>
      <c r="C81" s="13" t="s">
        <v>84</v>
      </c>
      <c r="D81" s="15"/>
      <c r="E81" s="107" t="s">
        <v>125</v>
      </c>
      <c r="F81" s="108"/>
      <c r="G81" s="108"/>
      <c r="H81" s="109"/>
      <c r="I81" s="39" t="s">
        <v>6</v>
      </c>
      <c r="J81" s="40"/>
      <c r="K81" s="42">
        <v>0</v>
      </c>
      <c r="L81" s="43"/>
      <c r="M81" s="39" t="s">
        <v>6</v>
      </c>
      <c r="N81" s="41"/>
      <c r="O81" s="40"/>
      <c r="P81" s="42">
        <v>0</v>
      </c>
      <c r="Q81" s="44"/>
      <c r="R81" s="43"/>
    </row>
    <row r="82" spans="1:18" ht="22.5" customHeight="1">
      <c r="A82" s="4" t="s">
        <v>19</v>
      </c>
      <c r="B82" s="6" t="s">
        <v>28</v>
      </c>
      <c r="C82" s="13" t="s">
        <v>85</v>
      </c>
      <c r="D82" s="15"/>
      <c r="E82" s="107" t="s">
        <v>125</v>
      </c>
      <c r="F82" s="108"/>
      <c r="G82" s="108"/>
      <c r="H82" s="109"/>
      <c r="I82" s="39" t="s">
        <v>6</v>
      </c>
      <c r="J82" s="40"/>
      <c r="K82" s="42">
        <v>0</v>
      </c>
      <c r="L82" s="43"/>
      <c r="M82" s="39" t="s">
        <v>6</v>
      </c>
      <c r="N82" s="41"/>
      <c r="O82" s="40"/>
      <c r="P82" s="42">
        <v>0</v>
      </c>
      <c r="Q82" s="44"/>
      <c r="R82" s="43"/>
    </row>
    <row r="83" spans="1:18" ht="22.5" customHeight="1">
      <c r="A83" s="4" t="s">
        <v>20</v>
      </c>
      <c r="B83" s="6" t="s">
        <v>29</v>
      </c>
      <c r="C83" s="13" t="s">
        <v>86</v>
      </c>
      <c r="D83" s="15"/>
      <c r="E83" s="107" t="s">
        <v>125</v>
      </c>
      <c r="F83" s="108"/>
      <c r="G83" s="108"/>
      <c r="H83" s="109"/>
      <c r="I83" s="39" t="s">
        <v>6</v>
      </c>
      <c r="J83" s="40"/>
      <c r="K83" s="42">
        <v>0</v>
      </c>
      <c r="L83" s="43"/>
      <c r="M83" s="39" t="s">
        <v>6</v>
      </c>
      <c r="N83" s="41"/>
      <c r="O83" s="40"/>
      <c r="P83" s="42">
        <v>0</v>
      </c>
      <c r="Q83" s="44"/>
      <c r="R83" s="43"/>
    </row>
    <row r="84" spans="1:18" ht="28.5" customHeight="1">
      <c r="A84" s="4" t="s">
        <v>22</v>
      </c>
      <c r="B84" s="6" t="s">
        <v>48</v>
      </c>
      <c r="C84" s="13">
        <v>2754</v>
      </c>
      <c r="D84" s="15">
        <v>4</v>
      </c>
      <c r="E84" s="89" t="s">
        <v>140</v>
      </c>
      <c r="F84" s="90"/>
      <c r="G84" s="90"/>
      <c r="H84" s="91"/>
      <c r="I84" s="39">
        <v>0.751</v>
      </c>
      <c r="J84" s="40"/>
      <c r="K84" s="42">
        <v>0.07</v>
      </c>
      <c r="L84" s="43"/>
      <c r="M84" s="39">
        <v>0.751</v>
      </c>
      <c r="N84" s="41"/>
      <c r="O84" s="40"/>
      <c r="P84" s="42">
        <v>0.07</v>
      </c>
      <c r="Q84" s="44"/>
      <c r="R84" s="43"/>
    </row>
    <row r="85" spans="1:18" ht="27" customHeight="1">
      <c r="A85" s="4" t="s">
        <v>23</v>
      </c>
      <c r="B85" s="6" t="s">
        <v>49</v>
      </c>
      <c r="C85" s="13" t="s">
        <v>87</v>
      </c>
      <c r="D85" s="15">
        <v>4</v>
      </c>
      <c r="E85" s="83" t="s">
        <v>141</v>
      </c>
      <c r="F85" s="84"/>
      <c r="G85" s="84"/>
      <c r="H85" s="85"/>
      <c r="I85" s="39">
        <v>0.528</v>
      </c>
      <c r="J85" s="40"/>
      <c r="K85" s="42">
        <v>0</v>
      </c>
      <c r="L85" s="43"/>
      <c r="M85" s="39">
        <v>0.528</v>
      </c>
      <c r="N85" s="41"/>
      <c r="O85" s="40"/>
      <c r="P85" s="42">
        <v>0</v>
      </c>
      <c r="Q85" s="44"/>
      <c r="R85" s="43"/>
    </row>
    <row r="86" spans="1:18" ht="22.5" customHeight="1">
      <c r="A86" s="4" t="s">
        <v>24</v>
      </c>
      <c r="B86" s="6" t="s">
        <v>50</v>
      </c>
      <c r="C86" s="13">
        <v>1728</v>
      </c>
      <c r="D86" s="15">
        <v>3</v>
      </c>
      <c r="E86" s="83" t="s">
        <v>139</v>
      </c>
      <c r="F86" s="84"/>
      <c r="G86" s="84"/>
      <c r="H86" s="85"/>
      <c r="I86" s="42">
        <v>0</v>
      </c>
      <c r="J86" s="43"/>
      <c r="K86" s="42">
        <v>0</v>
      </c>
      <c r="L86" s="43"/>
      <c r="M86" s="42">
        <v>0</v>
      </c>
      <c r="N86" s="44"/>
      <c r="O86" s="43"/>
      <c r="P86" s="42">
        <v>0</v>
      </c>
      <c r="Q86" s="44"/>
      <c r="R86" s="43"/>
    </row>
    <row r="87" spans="1:18" ht="42" customHeight="1">
      <c r="A87" s="12" t="s">
        <v>25</v>
      </c>
      <c r="B87" s="6" t="s">
        <v>118</v>
      </c>
      <c r="C87" s="16">
        <v>2902</v>
      </c>
      <c r="D87" s="17">
        <v>3</v>
      </c>
      <c r="E87" s="89" t="s">
        <v>142</v>
      </c>
      <c r="F87" s="90"/>
      <c r="G87" s="90"/>
      <c r="H87" s="91"/>
      <c r="I87" s="54">
        <v>3.545</v>
      </c>
      <c r="J87" s="55"/>
      <c r="K87" s="54">
        <v>0.542</v>
      </c>
      <c r="L87" s="55"/>
      <c r="M87" s="54">
        <v>3.545</v>
      </c>
      <c r="N87" s="56"/>
      <c r="O87" s="55"/>
      <c r="P87" s="54">
        <v>0.542</v>
      </c>
      <c r="Q87" s="56"/>
      <c r="R87" s="55"/>
    </row>
    <row r="88" spans="1:21" ht="22.5" customHeight="1">
      <c r="A88" s="104" t="s">
        <v>90</v>
      </c>
      <c r="B88" s="105"/>
      <c r="C88" s="105"/>
      <c r="D88" s="106"/>
      <c r="E88" s="39" t="s">
        <v>95</v>
      </c>
      <c r="F88" s="41"/>
      <c r="G88" s="41"/>
      <c r="H88" s="40"/>
      <c r="I88" s="51" t="s">
        <v>95</v>
      </c>
      <c r="J88" s="52"/>
      <c r="K88" s="118">
        <f>SUM(K69:L72,K80,)</f>
        <v>0.000983</v>
      </c>
      <c r="L88" s="52"/>
      <c r="M88" s="110" t="s">
        <v>95</v>
      </c>
      <c r="N88" s="111"/>
      <c r="O88" s="52"/>
      <c r="P88" s="118">
        <f>SUM(P69:R72,P80,)</f>
        <v>0.000983</v>
      </c>
      <c r="Q88" s="111"/>
      <c r="R88" s="52"/>
      <c r="U88" s="18"/>
    </row>
    <row r="89" spans="1:18" ht="22.5" customHeight="1">
      <c r="A89" s="104" t="s">
        <v>91</v>
      </c>
      <c r="B89" s="105"/>
      <c r="C89" s="105"/>
      <c r="D89" s="106"/>
      <c r="E89" s="39" t="s">
        <v>95</v>
      </c>
      <c r="F89" s="41"/>
      <c r="G89" s="41"/>
      <c r="H89" s="40"/>
      <c r="I89" s="51" t="s">
        <v>95</v>
      </c>
      <c r="J89" s="52"/>
      <c r="K89" s="53">
        <f>SUM(K73,K76,K78,)</f>
        <v>14.166</v>
      </c>
      <c r="L89" s="52"/>
      <c r="M89" s="110" t="s">
        <v>95</v>
      </c>
      <c r="N89" s="111"/>
      <c r="O89" s="52"/>
      <c r="P89" s="53">
        <f>SUM(P73,P76,P78,)</f>
        <v>14.166</v>
      </c>
      <c r="Q89" s="111"/>
      <c r="R89" s="52"/>
    </row>
    <row r="90" spans="1:18" ht="22.5" customHeight="1">
      <c r="A90" s="104" t="s">
        <v>92</v>
      </c>
      <c r="B90" s="105"/>
      <c r="C90" s="105"/>
      <c r="D90" s="106"/>
      <c r="E90" s="39" t="s">
        <v>95</v>
      </c>
      <c r="F90" s="41"/>
      <c r="G90" s="41"/>
      <c r="H90" s="40"/>
      <c r="I90" s="51" t="s">
        <v>95</v>
      </c>
      <c r="J90" s="52"/>
      <c r="K90" s="53">
        <f>SUM(K74:L75,K86:L87,)</f>
        <v>29.951</v>
      </c>
      <c r="L90" s="52"/>
      <c r="M90" s="110" t="s">
        <v>95</v>
      </c>
      <c r="N90" s="111"/>
      <c r="O90" s="52"/>
      <c r="P90" s="53">
        <f>SUM(P74:R75,P86:R87,)</f>
        <v>17.017000000000003</v>
      </c>
      <c r="Q90" s="111"/>
      <c r="R90" s="52"/>
    </row>
    <row r="91" spans="1:20" ht="22.5" customHeight="1">
      <c r="A91" s="104" t="s">
        <v>93</v>
      </c>
      <c r="B91" s="105"/>
      <c r="C91" s="105"/>
      <c r="D91" s="106"/>
      <c r="E91" s="39" t="s">
        <v>95</v>
      </c>
      <c r="F91" s="41"/>
      <c r="G91" s="41"/>
      <c r="H91" s="40"/>
      <c r="I91" s="51" t="s">
        <v>95</v>
      </c>
      <c r="J91" s="52"/>
      <c r="K91" s="53">
        <f>SUM(K77,K79,K84:L85,)</f>
        <v>5.638</v>
      </c>
      <c r="L91" s="52"/>
      <c r="M91" s="110" t="s">
        <v>95</v>
      </c>
      <c r="N91" s="111"/>
      <c r="O91" s="52"/>
      <c r="P91" s="53">
        <f>SUM(P77,P79,P84:R85,)</f>
        <v>5.638</v>
      </c>
      <c r="Q91" s="111"/>
      <c r="R91" s="52"/>
      <c r="T91" s="18"/>
    </row>
    <row r="92" spans="1:18" ht="22.5" customHeight="1">
      <c r="A92" s="104" t="s">
        <v>94</v>
      </c>
      <c r="B92" s="105"/>
      <c r="C92" s="105"/>
      <c r="D92" s="106"/>
      <c r="E92" s="39" t="s">
        <v>95</v>
      </c>
      <c r="F92" s="41"/>
      <c r="G92" s="41"/>
      <c r="H92" s="40"/>
      <c r="I92" s="51" t="s">
        <v>95</v>
      </c>
      <c r="J92" s="52"/>
      <c r="K92" s="53">
        <f>SUM(K81:L83,)</f>
        <v>0</v>
      </c>
      <c r="L92" s="52"/>
      <c r="M92" s="110" t="s">
        <v>95</v>
      </c>
      <c r="N92" s="111"/>
      <c r="O92" s="52"/>
      <c r="P92" s="53">
        <f>SUM(P81:R83,)</f>
        <v>0</v>
      </c>
      <c r="Q92" s="111"/>
      <c r="R92" s="52"/>
    </row>
    <row r="93" spans="1:18" ht="24" customHeight="1">
      <c r="A93" s="101" t="s">
        <v>89</v>
      </c>
      <c r="B93" s="102"/>
      <c r="C93" s="102"/>
      <c r="D93" s="103"/>
      <c r="E93" s="61" t="s">
        <v>95</v>
      </c>
      <c r="F93" s="62"/>
      <c r="G93" s="62"/>
      <c r="H93" s="63"/>
      <c r="I93" s="115" t="s">
        <v>95</v>
      </c>
      <c r="J93" s="117"/>
      <c r="K93" s="136">
        <f>SUM(K69:K87)</f>
        <v>49.75598300000001</v>
      </c>
      <c r="L93" s="137"/>
      <c r="M93" s="136" t="s">
        <v>95</v>
      </c>
      <c r="N93" s="138"/>
      <c r="O93" s="137"/>
      <c r="P93" s="136">
        <f>SUM(P69:P87)</f>
        <v>36.821983</v>
      </c>
      <c r="Q93" s="138"/>
      <c r="R93" s="137"/>
    </row>
    <row r="94" spans="1:18" ht="19.5" customHeight="1">
      <c r="A94" s="61" t="s">
        <v>34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3"/>
    </row>
    <row r="95" spans="1:18" ht="17.25" customHeight="1">
      <c r="A95" s="10">
        <v>1</v>
      </c>
      <c r="B95" s="10">
        <v>2</v>
      </c>
      <c r="C95" s="11">
        <v>3</v>
      </c>
      <c r="D95" s="10">
        <v>4</v>
      </c>
      <c r="E95" s="80">
        <v>5</v>
      </c>
      <c r="F95" s="81"/>
      <c r="G95" s="81"/>
      <c r="H95" s="82"/>
      <c r="I95" s="80">
        <v>6</v>
      </c>
      <c r="J95" s="82"/>
      <c r="K95" s="80">
        <v>7</v>
      </c>
      <c r="L95" s="82"/>
      <c r="M95" s="80">
        <v>8</v>
      </c>
      <c r="N95" s="81"/>
      <c r="O95" s="82"/>
      <c r="P95" s="80">
        <v>9</v>
      </c>
      <c r="Q95" s="81"/>
      <c r="R95" s="82"/>
    </row>
    <row r="96" spans="1:19" ht="28.5" customHeight="1">
      <c r="A96" s="4" t="s">
        <v>5</v>
      </c>
      <c r="B96" s="6" t="s">
        <v>40</v>
      </c>
      <c r="C96" s="13" t="s">
        <v>72</v>
      </c>
      <c r="D96" s="14">
        <v>1</v>
      </c>
      <c r="E96" s="83" t="s">
        <v>143</v>
      </c>
      <c r="F96" s="84"/>
      <c r="G96" s="84"/>
      <c r="H96" s="85"/>
      <c r="I96" s="39">
        <v>9.9E-05</v>
      </c>
      <c r="J96" s="40"/>
      <c r="K96" s="39">
        <v>1.8E-05</v>
      </c>
      <c r="L96" s="40"/>
      <c r="M96" s="39">
        <v>9.9E-05</v>
      </c>
      <c r="N96" s="41"/>
      <c r="O96" s="40"/>
      <c r="P96" s="39">
        <v>1.8E-05</v>
      </c>
      <c r="Q96" s="41"/>
      <c r="R96" s="40"/>
      <c r="S96" s="2"/>
    </row>
    <row r="97" spans="1:19" ht="22.5" customHeight="1">
      <c r="A97" s="4" t="s">
        <v>7</v>
      </c>
      <c r="B97" s="6" t="s">
        <v>115</v>
      </c>
      <c r="C97" s="13" t="s">
        <v>73</v>
      </c>
      <c r="D97" s="15">
        <v>1</v>
      </c>
      <c r="E97" s="83" t="s">
        <v>144</v>
      </c>
      <c r="F97" s="84"/>
      <c r="G97" s="84"/>
      <c r="H97" s="85"/>
      <c r="I97" s="39">
        <v>0.000102</v>
      </c>
      <c r="J97" s="40"/>
      <c r="K97" s="39">
        <v>3.8E-05</v>
      </c>
      <c r="L97" s="40"/>
      <c r="M97" s="39">
        <v>0.000102</v>
      </c>
      <c r="N97" s="41"/>
      <c r="O97" s="40"/>
      <c r="P97" s="39">
        <v>3.8E-05</v>
      </c>
      <c r="Q97" s="41"/>
      <c r="R97" s="40"/>
      <c r="S97" s="2"/>
    </row>
    <row r="98" spans="1:19" ht="28.5" customHeight="1">
      <c r="A98" s="4" t="s">
        <v>8</v>
      </c>
      <c r="B98" s="6" t="s">
        <v>97</v>
      </c>
      <c r="C98" s="13" t="s">
        <v>74</v>
      </c>
      <c r="D98" s="15">
        <v>1</v>
      </c>
      <c r="E98" s="83" t="s">
        <v>145</v>
      </c>
      <c r="F98" s="84"/>
      <c r="G98" s="84"/>
      <c r="H98" s="85"/>
      <c r="I98" s="39">
        <v>0.002501</v>
      </c>
      <c r="J98" s="40"/>
      <c r="K98" s="39">
        <v>0.000454</v>
      </c>
      <c r="L98" s="40"/>
      <c r="M98" s="39">
        <v>0.002501</v>
      </c>
      <c r="N98" s="41"/>
      <c r="O98" s="40"/>
      <c r="P98" s="39">
        <v>0.000454</v>
      </c>
      <c r="Q98" s="41"/>
      <c r="R98" s="40"/>
      <c r="S98" s="2"/>
    </row>
    <row r="99" spans="1:19" ht="22.5" customHeight="1">
      <c r="A99" s="4" t="s">
        <v>9</v>
      </c>
      <c r="B99" s="6" t="s">
        <v>36</v>
      </c>
      <c r="C99" s="13" t="s">
        <v>76</v>
      </c>
      <c r="D99" s="15">
        <v>2</v>
      </c>
      <c r="E99" s="92" t="s">
        <v>146</v>
      </c>
      <c r="F99" s="93"/>
      <c r="G99" s="93"/>
      <c r="H99" s="94"/>
      <c r="I99" s="39">
        <v>13.912</v>
      </c>
      <c r="J99" s="40"/>
      <c r="K99" s="39">
        <v>29.273</v>
      </c>
      <c r="L99" s="40"/>
      <c r="M99" s="39">
        <v>13.912</v>
      </c>
      <c r="N99" s="41"/>
      <c r="O99" s="40"/>
      <c r="P99" s="39">
        <v>29.273</v>
      </c>
      <c r="Q99" s="41"/>
      <c r="R99" s="40"/>
      <c r="S99" s="2"/>
    </row>
    <row r="100" spans="1:19" ht="22.5" customHeight="1">
      <c r="A100" s="4" t="s">
        <v>10</v>
      </c>
      <c r="B100" s="6" t="s">
        <v>21</v>
      </c>
      <c r="C100" s="13" t="s">
        <v>77</v>
      </c>
      <c r="D100" s="15">
        <v>3</v>
      </c>
      <c r="E100" s="92" t="s">
        <v>144</v>
      </c>
      <c r="F100" s="93"/>
      <c r="G100" s="93"/>
      <c r="H100" s="94"/>
      <c r="I100" s="39" t="s">
        <v>6</v>
      </c>
      <c r="J100" s="40"/>
      <c r="K100" s="39">
        <v>4.753</v>
      </c>
      <c r="L100" s="40"/>
      <c r="M100" s="39" t="s">
        <v>6</v>
      </c>
      <c r="N100" s="41"/>
      <c r="O100" s="40"/>
      <c r="P100" s="39">
        <v>4.753</v>
      </c>
      <c r="Q100" s="41"/>
      <c r="R100" s="40"/>
      <c r="S100" s="2"/>
    </row>
    <row r="101" spans="1:19" ht="28.5" customHeight="1">
      <c r="A101" s="4" t="s">
        <v>11</v>
      </c>
      <c r="B101" s="6" t="s">
        <v>116</v>
      </c>
      <c r="C101" s="13" t="s">
        <v>78</v>
      </c>
      <c r="D101" s="15">
        <v>3</v>
      </c>
      <c r="E101" s="92" t="s">
        <v>143</v>
      </c>
      <c r="F101" s="93"/>
      <c r="G101" s="93"/>
      <c r="H101" s="94"/>
      <c r="I101" s="42">
        <v>116.723</v>
      </c>
      <c r="J101" s="43"/>
      <c r="K101" s="42">
        <v>21.164</v>
      </c>
      <c r="L101" s="43"/>
      <c r="M101" s="42">
        <v>46.69</v>
      </c>
      <c r="N101" s="44"/>
      <c r="O101" s="43"/>
      <c r="P101" s="39">
        <v>8.466</v>
      </c>
      <c r="Q101" s="41"/>
      <c r="R101" s="40"/>
      <c r="S101" s="2"/>
    </row>
    <row r="102" spans="1:19" ht="22.5" customHeight="1">
      <c r="A102" s="4" t="s">
        <v>12</v>
      </c>
      <c r="B102" s="6" t="s">
        <v>117</v>
      </c>
      <c r="C102" s="13" t="s">
        <v>79</v>
      </c>
      <c r="D102" s="15">
        <v>2</v>
      </c>
      <c r="E102" s="92" t="s">
        <v>147</v>
      </c>
      <c r="F102" s="93"/>
      <c r="G102" s="93"/>
      <c r="H102" s="94"/>
      <c r="I102" s="42">
        <v>0</v>
      </c>
      <c r="J102" s="43"/>
      <c r="K102" s="42">
        <v>0</v>
      </c>
      <c r="L102" s="43"/>
      <c r="M102" s="42">
        <v>0</v>
      </c>
      <c r="N102" s="44"/>
      <c r="O102" s="43"/>
      <c r="P102" s="42">
        <v>0</v>
      </c>
      <c r="Q102" s="44"/>
      <c r="R102" s="43"/>
      <c r="S102" s="2"/>
    </row>
    <row r="103" spans="1:19" ht="22.5" customHeight="1">
      <c r="A103" s="4" t="s">
        <v>13</v>
      </c>
      <c r="B103" s="6" t="s">
        <v>119</v>
      </c>
      <c r="C103" s="13" t="s">
        <v>80</v>
      </c>
      <c r="D103" s="15">
        <v>4</v>
      </c>
      <c r="E103" s="92" t="s">
        <v>146</v>
      </c>
      <c r="F103" s="93"/>
      <c r="G103" s="93"/>
      <c r="H103" s="94"/>
      <c r="I103" s="39">
        <v>8.186</v>
      </c>
      <c r="J103" s="40"/>
      <c r="K103" s="42">
        <v>9.65</v>
      </c>
      <c r="L103" s="43"/>
      <c r="M103" s="39">
        <v>8.186</v>
      </c>
      <c r="N103" s="41"/>
      <c r="O103" s="40"/>
      <c r="P103" s="42">
        <v>9.65</v>
      </c>
      <c r="Q103" s="44"/>
      <c r="R103" s="43"/>
      <c r="S103" s="2"/>
    </row>
    <row r="104" spans="1:19" ht="28.5" customHeight="1">
      <c r="A104" s="4" t="s">
        <v>14</v>
      </c>
      <c r="B104" s="6" t="s">
        <v>120</v>
      </c>
      <c r="C104" s="13" t="s">
        <v>81</v>
      </c>
      <c r="D104" s="15">
        <v>2</v>
      </c>
      <c r="E104" s="92" t="s">
        <v>148</v>
      </c>
      <c r="F104" s="93"/>
      <c r="G104" s="93"/>
      <c r="H104" s="94"/>
      <c r="I104" s="39">
        <v>0.001</v>
      </c>
      <c r="J104" s="40"/>
      <c r="K104" s="42">
        <v>0</v>
      </c>
      <c r="L104" s="43"/>
      <c r="M104" s="39">
        <v>0.001</v>
      </c>
      <c r="N104" s="41"/>
      <c r="O104" s="40"/>
      <c r="P104" s="42">
        <v>0</v>
      </c>
      <c r="Q104" s="44"/>
      <c r="R104" s="43"/>
      <c r="S104" s="2"/>
    </row>
    <row r="105" spans="1:19" ht="22.5" customHeight="1">
      <c r="A105" s="4" t="s">
        <v>15</v>
      </c>
      <c r="B105" s="6" t="s">
        <v>32</v>
      </c>
      <c r="C105" s="13" t="s">
        <v>82</v>
      </c>
      <c r="D105" s="15">
        <v>4</v>
      </c>
      <c r="E105" s="92" t="s">
        <v>149</v>
      </c>
      <c r="F105" s="93"/>
      <c r="G105" s="93"/>
      <c r="H105" s="94"/>
      <c r="I105" s="39">
        <v>0.966</v>
      </c>
      <c r="J105" s="40"/>
      <c r="K105" s="39">
        <v>0.005</v>
      </c>
      <c r="L105" s="40"/>
      <c r="M105" s="39">
        <v>0.966</v>
      </c>
      <c r="N105" s="41"/>
      <c r="O105" s="40"/>
      <c r="P105" s="39">
        <v>0.005</v>
      </c>
      <c r="Q105" s="41"/>
      <c r="R105" s="40"/>
      <c r="S105" s="2"/>
    </row>
    <row r="106" spans="1:19" ht="22.5" customHeight="1">
      <c r="A106" s="4" t="s">
        <v>16</v>
      </c>
      <c r="B106" s="6" t="s">
        <v>123</v>
      </c>
      <c r="C106" s="13" t="s">
        <v>83</v>
      </c>
      <c r="D106" s="15">
        <v>1</v>
      </c>
      <c r="E106" s="92" t="s">
        <v>144</v>
      </c>
      <c r="F106" s="93"/>
      <c r="G106" s="93"/>
      <c r="H106" s="94"/>
      <c r="I106" s="48">
        <v>0.00063</v>
      </c>
      <c r="J106" s="49"/>
      <c r="K106" s="48">
        <v>0.000155</v>
      </c>
      <c r="L106" s="49"/>
      <c r="M106" s="48">
        <v>0.00063</v>
      </c>
      <c r="N106" s="50"/>
      <c r="O106" s="49"/>
      <c r="P106" s="39">
        <v>0.000155</v>
      </c>
      <c r="Q106" s="41"/>
      <c r="R106" s="40"/>
      <c r="S106" s="2"/>
    </row>
    <row r="107" spans="1:19" ht="22.5" customHeight="1">
      <c r="A107" s="4" t="s">
        <v>17</v>
      </c>
      <c r="B107" s="6" t="s">
        <v>27</v>
      </c>
      <c r="C107" s="13" t="s">
        <v>84</v>
      </c>
      <c r="D107" s="15"/>
      <c r="E107" s="92" t="s">
        <v>144</v>
      </c>
      <c r="F107" s="93"/>
      <c r="G107" s="93"/>
      <c r="H107" s="94"/>
      <c r="I107" s="39" t="s">
        <v>6</v>
      </c>
      <c r="J107" s="40"/>
      <c r="K107" s="42">
        <v>1E-06</v>
      </c>
      <c r="L107" s="43"/>
      <c r="M107" s="39" t="s">
        <v>6</v>
      </c>
      <c r="N107" s="41"/>
      <c r="O107" s="40"/>
      <c r="P107" s="42">
        <v>1E-06</v>
      </c>
      <c r="Q107" s="44"/>
      <c r="R107" s="43"/>
      <c r="S107" s="2"/>
    </row>
    <row r="108" spans="1:19" ht="22.5" customHeight="1">
      <c r="A108" s="4" t="s">
        <v>18</v>
      </c>
      <c r="B108" s="6" t="s">
        <v>28</v>
      </c>
      <c r="C108" s="13" t="s">
        <v>85</v>
      </c>
      <c r="D108" s="15"/>
      <c r="E108" s="92" t="s">
        <v>144</v>
      </c>
      <c r="F108" s="93"/>
      <c r="G108" s="93"/>
      <c r="H108" s="94"/>
      <c r="I108" s="39" t="s">
        <v>6</v>
      </c>
      <c r="J108" s="40"/>
      <c r="K108" s="42">
        <v>3E-06</v>
      </c>
      <c r="L108" s="43"/>
      <c r="M108" s="39" t="s">
        <v>6</v>
      </c>
      <c r="N108" s="41"/>
      <c r="O108" s="40"/>
      <c r="P108" s="42">
        <v>3E-06</v>
      </c>
      <c r="Q108" s="44"/>
      <c r="R108" s="43"/>
      <c r="S108" s="2"/>
    </row>
    <row r="109" spans="1:19" ht="22.5" customHeight="1">
      <c r="A109" s="4" t="s">
        <v>19</v>
      </c>
      <c r="B109" s="6" t="s">
        <v>29</v>
      </c>
      <c r="C109" s="13" t="s">
        <v>86</v>
      </c>
      <c r="D109" s="15"/>
      <c r="E109" s="92" t="s">
        <v>144</v>
      </c>
      <c r="F109" s="93"/>
      <c r="G109" s="93"/>
      <c r="H109" s="94"/>
      <c r="I109" s="39" t="s">
        <v>6</v>
      </c>
      <c r="J109" s="40"/>
      <c r="K109" s="42">
        <v>3E-06</v>
      </c>
      <c r="L109" s="43"/>
      <c r="M109" s="39" t="s">
        <v>6</v>
      </c>
      <c r="N109" s="41"/>
      <c r="O109" s="40"/>
      <c r="P109" s="42">
        <v>3E-06</v>
      </c>
      <c r="Q109" s="44"/>
      <c r="R109" s="43"/>
      <c r="S109" s="2"/>
    </row>
    <row r="110" spans="1:19" ht="28.5" customHeight="1">
      <c r="A110" s="4" t="s">
        <v>20</v>
      </c>
      <c r="B110" s="6" t="s">
        <v>100</v>
      </c>
      <c r="C110" s="13">
        <v>2754</v>
      </c>
      <c r="D110" s="15">
        <v>4</v>
      </c>
      <c r="E110" s="92" t="s">
        <v>150</v>
      </c>
      <c r="F110" s="93"/>
      <c r="G110" s="93"/>
      <c r="H110" s="94"/>
      <c r="I110" s="39">
        <v>0.115</v>
      </c>
      <c r="J110" s="40"/>
      <c r="K110" s="39">
        <v>0.022</v>
      </c>
      <c r="L110" s="40"/>
      <c r="M110" s="39">
        <v>0.115</v>
      </c>
      <c r="N110" s="41"/>
      <c r="O110" s="40"/>
      <c r="P110" s="39">
        <v>0.022</v>
      </c>
      <c r="Q110" s="41"/>
      <c r="R110" s="40"/>
      <c r="S110" s="2"/>
    </row>
    <row r="111" spans="1:19" ht="28.5" customHeight="1">
      <c r="A111" s="4" t="s">
        <v>22</v>
      </c>
      <c r="B111" s="6" t="s">
        <v>101</v>
      </c>
      <c r="C111" s="13" t="s">
        <v>87</v>
      </c>
      <c r="D111" s="15">
        <v>4</v>
      </c>
      <c r="E111" s="92" t="s">
        <v>151</v>
      </c>
      <c r="F111" s="93"/>
      <c r="G111" s="93"/>
      <c r="H111" s="94"/>
      <c r="I111" s="39">
        <v>0.265</v>
      </c>
      <c r="J111" s="40"/>
      <c r="K111" s="42">
        <v>0</v>
      </c>
      <c r="L111" s="43"/>
      <c r="M111" s="39">
        <v>0.265</v>
      </c>
      <c r="N111" s="41"/>
      <c r="O111" s="40"/>
      <c r="P111" s="42">
        <v>0</v>
      </c>
      <c r="Q111" s="44"/>
      <c r="R111" s="43"/>
      <c r="S111" s="2"/>
    </row>
    <row r="112" spans="1:19" ht="22.5" customHeight="1">
      <c r="A112" s="4" t="s">
        <v>23</v>
      </c>
      <c r="B112" s="6" t="s">
        <v>50</v>
      </c>
      <c r="C112" s="13">
        <v>1728</v>
      </c>
      <c r="D112" s="15">
        <v>3</v>
      </c>
      <c r="E112" s="92" t="s">
        <v>149</v>
      </c>
      <c r="F112" s="93"/>
      <c r="G112" s="93"/>
      <c r="H112" s="94"/>
      <c r="I112" s="42">
        <v>0</v>
      </c>
      <c r="J112" s="43"/>
      <c r="K112" s="42">
        <v>0</v>
      </c>
      <c r="L112" s="43"/>
      <c r="M112" s="42">
        <v>0</v>
      </c>
      <c r="N112" s="44"/>
      <c r="O112" s="43"/>
      <c r="P112" s="42">
        <v>0</v>
      </c>
      <c r="Q112" s="44"/>
      <c r="R112" s="43"/>
      <c r="S112" s="2"/>
    </row>
    <row r="113" spans="1:19" ht="42.75" customHeight="1">
      <c r="A113" s="12" t="s">
        <v>24</v>
      </c>
      <c r="B113" s="6" t="s">
        <v>118</v>
      </c>
      <c r="C113" s="16">
        <v>2902</v>
      </c>
      <c r="D113" s="17">
        <v>3</v>
      </c>
      <c r="E113" s="92" t="s">
        <v>152</v>
      </c>
      <c r="F113" s="93"/>
      <c r="G113" s="93"/>
      <c r="H113" s="94"/>
      <c r="I113" s="45">
        <v>0.899</v>
      </c>
      <c r="J113" s="46"/>
      <c r="K113" s="45">
        <v>0.205</v>
      </c>
      <c r="L113" s="46"/>
      <c r="M113" s="45">
        <v>0.899</v>
      </c>
      <c r="N113" s="47"/>
      <c r="O113" s="46"/>
      <c r="P113" s="45">
        <v>0.205</v>
      </c>
      <c r="Q113" s="47"/>
      <c r="R113" s="46"/>
      <c r="S113" s="2"/>
    </row>
    <row r="114" spans="1:19" ht="22.5" customHeight="1">
      <c r="A114" s="104" t="s">
        <v>90</v>
      </c>
      <c r="B114" s="105"/>
      <c r="C114" s="105"/>
      <c r="D114" s="106"/>
      <c r="E114" s="39" t="s">
        <v>95</v>
      </c>
      <c r="F114" s="41"/>
      <c r="G114" s="41"/>
      <c r="H114" s="40"/>
      <c r="I114" s="139" t="s">
        <v>95</v>
      </c>
      <c r="J114" s="133"/>
      <c r="K114" s="118">
        <f>SUM(K96:L98,K106,)</f>
        <v>0.000665</v>
      </c>
      <c r="L114" s="134"/>
      <c r="M114" s="53" t="s">
        <v>95</v>
      </c>
      <c r="N114" s="135"/>
      <c r="O114" s="133"/>
      <c r="P114" s="118">
        <f>SUM(P96:R98,P106,)</f>
        <v>0.000665</v>
      </c>
      <c r="Q114" s="140"/>
      <c r="R114" s="134"/>
      <c r="S114" s="2"/>
    </row>
    <row r="115" spans="1:19" ht="22.5" customHeight="1">
      <c r="A115" s="104" t="s">
        <v>91</v>
      </c>
      <c r="B115" s="105"/>
      <c r="C115" s="105"/>
      <c r="D115" s="106"/>
      <c r="E115" s="39" t="s">
        <v>95</v>
      </c>
      <c r="F115" s="41"/>
      <c r="G115" s="41"/>
      <c r="H115" s="40"/>
      <c r="I115" s="139" t="s">
        <v>95</v>
      </c>
      <c r="J115" s="133"/>
      <c r="K115" s="53">
        <f>SUM(K99,K102,K104,)</f>
        <v>29.273</v>
      </c>
      <c r="L115" s="133"/>
      <c r="M115" s="53" t="s">
        <v>95</v>
      </c>
      <c r="N115" s="135"/>
      <c r="O115" s="133"/>
      <c r="P115" s="53">
        <f>SUM(P99,P102,P104,)</f>
        <v>29.273</v>
      </c>
      <c r="Q115" s="135"/>
      <c r="R115" s="133"/>
      <c r="S115" s="2"/>
    </row>
    <row r="116" spans="1:19" ht="22.5" customHeight="1">
      <c r="A116" s="104" t="s">
        <v>92</v>
      </c>
      <c r="B116" s="105"/>
      <c r="C116" s="105"/>
      <c r="D116" s="106"/>
      <c r="E116" s="39" t="s">
        <v>95</v>
      </c>
      <c r="F116" s="41"/>
      <c r="G116" s="41"/>
      <c r="H116" s="40"/>
      <c r="I116" s="139" t="s">
        <v>95</v>
      </c>
      <c r="J116" s="133"/>
      <c r="K116" s="53">
        <f>SUM(K100:L101,K112:L113,)</f>
        <v>26.122</v>
      </c>
      <c r="L116" s="133"/>
      <c r="M116" s="53" t="s">
        <v>95</v>
      </c>
      <c r="N116" s="135"/>
      <c r="O116" s="133"/>
      <c r="P116" s="53">
        <f>SUM(P100:R101,P112:R113,)</f>
        <v>13.424</v>
      </c>
      <c r="Q116" s="135"/>
      <c r="R116" s="133"/>
      <c r="S116" s="2"/>
    </row>
    <row r="117" spans="1:19" ht="22.5" customHeight="1">
      <c r="A117" s="104" t="s">
        <v>93</v>
      </c>
      <c r="B117" s="105"/>
      <c r="C117" s="105"/>
      <c r="D117" s="106"/>
      <c r="E117" s="39" t="s">
        <v>95</v>
      </c>
      <c r="F117" s="41"/>
      <c r="G117" s="41"/>
      <c r="H117" s="40"/>
      <c r="I117" s="139" t="s">
        <v>95</v>
      </c>
      <c r="J117" s="133"/>
      <c r="K117" s="53">
        <f>SUM(K103,K105,K110:L111,)</f>
        <v>9.677000000000001</v>
      </c>
      <c r="L117" s="133"/>
      <c r="M117" s="53" t="s">
        <v>95</v>
      </c>
      <c r="N117" s="135"/>
      <c r="O117" s="133"/>
      <c r="P117" s="53">
        <f>SUM(P103,P105,P110:R111,)</f>
        <v>9.677000000000001</v>
      </c>
      <c r="Q117" s="135"/>
      <c r="R117" s="133"/>
      <c r="S117" s="2"/>
    </row>
    <row r="118" spans="1:22" ht="22.5" customHeight="1">
      <c r="A118" s="104" t="s">
        <v>94</v>
      </c>
      <c r="B118" s="105"/>
      <c r="C118" s="105"/>
      <c r="D118" s="106"/>
      <c r="E118" s="39" t="s">
        <v>95</v>
      </c>
      <c r="F118" s="41"/>
      <c r="G118" s="41"/>
      <c r="H118" s="40"/>
      <c r="I118" s="139" t="s">
        <v>95</v>
      </c>
      <c r="J118" s="133"/>
      <c r="K118" s="53">
        <f>SUM(K107:L109)</f>
        <v>7E-06</v>
      </c>
      <c r="L118" s="133"/>
      <c r="M118" s="53" t="s">
        <v>95</v>
      </c>
      <c r="N118" s="135"/>
      <c r="O118" s="133"/>
      <c r="P118" s="53">
        <f>SUM(P107:R109,)</f>
        <v>7E-06</v>
      </c>
      <c r="Q118" s="135"/>
      <c r="R118" s="133"/>
      <c r="S118" s="2"/>
      <c r="V118" s="18"/>
    </row>
    <row r="119" spans="1:19" ht="24" customHeight="1">
      <c r="A119" s="101" t="s">
        <v>89</v>
      </c>
      <c r="B119" s="102"/>
      <c r="C119" s="102"/>
      <c r="D119" s="103"/>
      <c r="E119" s="61" t="s">
        <v>95</v>
      </c>
      <c r="F119" s="62"/>
      <c r="G119" s="62"/>
      <c r="H119" s="63"/>
      <c r="I119" s="136" t="s">
        <v>95</v>
      </c>
      <c r="J119" s="137"/>
      <c r="K119" s="136">
        <f>SUM(K96:K113)</f>
        <v>65.07267200000003</v>
      </c>
      <c r="L119" s="137"/>
      <c r="M119" s="115" t="s">
        <v>95</v>
      </c>
      <c r="N119" s="116"/>
      <c r="O119" s="117"/>
      <c r="P119" s="136">
        <f>SUM(P96:P113)</f>
        <v>52.374672</v>
      </c>
      <c r="Q119" s="138"/>
      <c r="R119" s="137"/>
      <c r="S119" s="2"/>
    </row>
    <row r="120" spans="1:19" ht="21" customHeight="1">
      <c r="A120" s="61" t="s">
        <v>35</v>
      </c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3"/>
      <c r="S120" s="2"/>
    </row>
    <row r="121" spans="1:21" s="1" customFormat="1" ht="17.25" customHeight="1">
      <c r="A121" s="10">
        <v>1</v>
      </c>
      <c r="B121" s="10">
        <v>2</v>
      </c>
      <c r="C121" s="11">
        <v>3</v>
      </c>
      <c r="D121" s="10">
        <v>4</v>
      </c>
      <c r="E121" s="80">
        <v>5</v>
      </c>
      <c r="F121" s="81"/>
      <c r="G121" s="81"/>
      <c r="H121" s="82"/>
      <c r="I121" s="80">
        <v>9</v>
      </c>
      <c r="J121" s="82"/>
      <c r="K121" s="80">
        <v>11</v>
      </c>
      <c r="L121" s="82"/>
      <c r="M121" s="80">
        <v>13</v>
      </c>
      <c r="N121" s="81"/>
      <c r="O121" s="82"/>
      <c r="P121" s="80">
        <v>16</v>
      </c>
      <c r="Q121" s="81"/>
      <c r="R121" s="82"/>
      <c r="S121" s="3"/>
      <c r="U121" s="1" t="s">
        <v>44</v>
      </c>
    </row>
    <row r="122" spans="1:19" ht="22.5" customHeight="1">
      <c r="A122" s="4" t="s">
        <v>5</v>
      </c>
      <c r="B122" s="6" t="s">
        <v>36</v>
      </c>
      <c r="C122" s="13" t="s">
        <v>76</v>
      </c>
      <c r="D122" s="15">
        <v>2</v>
      </c>
      <c r="E122" s="92" t="s">
        <v>155</v>
      </c>
      <c r="F122" s="93"/>
      <c r="G122" s="93"/>
      <c r="H122" s="94"/>
      <c r="I122" s="39">
        <v>0.398</v>
      </c>
      <c r="J122" s="40"/>
      <c r="K122" s="42">
        <v>1.34</v>
      </c>
      <c r="L122" s="43"/>
      <c r="M122" s="39">
        <v>0.398</v>
      </c>
      <c r="N122" s="41"/>
      <c r="O122" s="40"/>
      <c r="P122" s="42">
        <v>1.34</v>
      </c>
      <c r="Q122" s="44"/>
      <c r="R122" s="43"/>
      <c r="S122" s="2"/>
    </row>
    <row r="123" spans="1:19" ht="22.5" customHeight="1">
      <c r="A123" s="4" t="s">
        <v>7</v>
      </c>
      <c r="B123" s="6" t="s">
        <v>37</v>
      </c>
      <c r="C123" s="13" t="s">
        <v>77</v>
      </c>
      <c r="D123" s="15">
        <v>3</v>
      </c>
      <c r="E123" s="92" t="s">
        <v>155</v>
      </c>
      <c r="F123" s="93"/>
      <c r="G123" s="93"/>
      <c r="H123" s="94"/>
      <c r="I123" s="39" t="s">
        <v>6</v>
      </c>
      <c r="J123" s="40"/>
      <c r="K123" s="39">
        <v>0.218</v>
      </c>
      <c r="L123" s="40"/>
      <c r="M123" s="39" t="s">
        <v>6</v>
      </c>
      <c r="N123" s="41"/>
      <c r="O123" s="40"/>
      <c r="P123" s="39">
        <v>0.218</v>
      </c>
      <c r="Q123" s="41"/>
      <c r="R123" s="40"/>
      <c r="S123" s="2"/>
    </row>
    <row r="124" spans="1:19" ht="22.5" customHeight="1">
      <c r="A124" s="4" t="s">
        <v>8</v>
      </c>
      <c r="B124" s="6" t="s">
        <v>38</v>
      </c>
      <c r="C124" s="13" t="s">
        <v>83</v>
      </c>
      <c r="D124" s="15">
        <v>1</v>
      </c>
      <c r="E124" s="92" t="s">
        <v>155</v>
      </c>
      <c r="F124" s="93"/>
      <c r="G124" s="93"/>
      <c r="H124" s="94"/>
      <c r="I124" s="48">
        <v>0</v>
      </c>
      <c r="J124" s="49"/>
      <c r="K124" s="48">
        <v>0</v>
      </c>
      <c r="L124" s="49"/>
      <c r="M124" s="48">
        <v>0</v>
      </c>
      <c r="N124" s="50"/>
      <c r="O124" s="49"/>
      <c r="P124" s="48">
        <v>0</v>
      </c>
      <c r="Q124" s="50"/>
      <c r="R124" s="49"/>
      <c r="S124" s="2"/>
    </row>
    <row r="125" spans="1:19" ht="22.5" customHeight="1">
      <c r="A125" s="4" t="s">
        <v>9</v>
      </c>
      <c r="B125" s="6" t="s">
        <v>27</v>
      </c>
      <c r="C125" s="13" t="s">
        <v>84</v>
      </c>
      <c r="D125" s="15"/>
      <c r="E125" s="92" t="s">
        <v>155</v>
      </c>
      <c r="F125" s="93"/>
      <c r="G125" s="93"/>
      <c r="H125" s="94"/>
      <c r="I125" s="39" t="s">
        <v>6</v>
      </c>
      <c r="J125" s="40"/>
      <c r="K125" s="42">
        <v>4E-06</v>
      </c>
      <c r="L125" s="43"/>
      <c r="M125" s="39" t="s">
        <v>6</v>
      </c>
      <c r="N125" s="41"/>
      <c r="O125" s="40"/>
      <c r="P125" s="42">
        <v>4E-06</v>
      </c>
      <c r="Q125" s="44"/>
      <c r="R125" s="43"/>
      <c r="S125" s="2"/>
    </row>
    <row r="126" spans="1:19" ht="22.5" customHeight="1">
      <c r="A126" s="4" t="s">
        <v>10</v>
      </c>
      <c r="B126" s="6" t="s">
        <v>28</v>
      </c>
      <c r="C126" s="13" t="s">
        <v>85</v>
      </c>
      <c r="D126" s="15"/>
      <c r="E126" s="92" t="s">
        <v>155</v>
      </c>
      <c r="F126" s="93"/>
      <c r="G126" s="93"/>
      <c r="H126" s="94"/>
      <c r="I126" s="39" t="s">
        <v>6</v>
      </c>
      <c r="J126" s="40"/>
      <c r="K126" s="42">
        <v>2E-06</v>
      </c>
      <c r="L126" s="43"/>
      <c r="M126" s="39" t="s">
        <v>6</v>
      </c>
      <c r="N126" s="41"/>
      <c r="O126" s="40"/>
      <c r="P126" s="42">
        <v>2E-06</v>
      </c>
      <c r="Q126" s="44"/>
      <c r="R126" s="43"/>
      <c r="S126" s="2"/>
    </row>
    <row r="127" spans="1:19" ht="22.5" customHeight="1">
      <c r="A127" s="4" t="s">
        <v>11</v>
      </c>
      <c r="B127" s="6" t="s">
        <v>39</v>
      </c>
      <c r="C127" s="13" t="s">
        <v>86</v>
      </c>
      <c r="D127" s="15"/>
      <c r="E127" s="92" t="s">
        <v>155</v>
      </c>
      <c r="F127" s="93"/>
      <c r="G127" s="93"/>
      <c r="H127" s="94"/>
      <c r="I127" s="39" t="s">
        <v>6</v>
      </c>
      <c r="J127" s="40"/>
      <c r="K127" s="42">
        <v>4E-06</v>
      </c>
      <c r="L127" s="43"/>
      <c r="M127" s="39" t="s">
        <v>6</v>
      </c>
      <c r="N127" s="41"/>
      <c r="O127" s="40"/>
      <c r="P127" s="42">
        <v>4E-06</v>
      </c>
      <c r="Q127" s="44"/>
      <c r="R127" s="43"/>
      <c r="S127" s="2"/>
    </row>
    <row r="128" spans="1:19" ht="27" customHeight="1">
      <c r="A128" s="4" t="s">
        <v>12</v>
      </c>
      <c r="B128" s="6" t="s">
        <v>40</v>
      </c>
      <c r="C128" s="13" t="s">
        <v>72</v>
      </c>
      <c r="D128" s="14">
        <v>1</v>
      </c>
      <c r="E128" s="92" t="s">
        <v>155</v>
      </c>
      <c r="F128" s="93"/>
      <c r="G128" s="93"/>
      <c r="H128" s="94"/>
      <c r="I128" s="39">
        <v>1.4E-05</v>
      </c>
      <c r="J128" s="40"/>
      <c r="K128" s="39">
        <v>4E-06</v>
      </c>
      <c r="L128" s="40"/>
      <c r="M128" s="39">
        <v>1.4E-05</v>
      </c>
      <c r="N128" s="41"/>
      <c r="O128" s="40"/>
      <c r="P128" s="39">
        <v>4E-06</v>
      </c>
      <c r="Q128" s="41"/>
      <c r="R128" s="40"/>
      <c r="S128" s="2"/>
    </row>
    <row r="129" spans="1:19" ht="27" customHeight="1">
      <c r="A129" s="4" t="s">
        <v>13</v>
      </c>
      <c r="B129" s="6" t="s">
        <v>30</v>
      </c>
      <c r="C129" s="13" t="s">
        <v>82</v>
      </c>
      <c r="D129" s="15">
        <v>4</v>
      </c>
      <c r="E129" s="92" t="s">
        <v>156</v>
      </c>
      <c r="F129" s="93"/>
      <c r="G129" s="93"/>
      <c r="H129" s="94"/>
      <c r="I129" s="39">
        <v>0.198</v>
      </c>
      <c r="J129" s="40"/>
      <c r="K129" s="39">
        <v>2.641</v>
      </c>
      <c r="L129" s="40"/>
      <c r="M129" s="39">
        <v>0.198</v>
      </c>
      <c r="N129" s="41"/>
      <c r="O129" s="40"/>
      <c r="P129" s="39">
        <v>2.641</v>
      </c>
      <c r="Q129" s="41"/>
      <c r="R129" s="40"/>
      <c r="S129" s="2"/>
    </row>
    <row r="130" spans="1:19" ht="27" customHeight="1">
      <c r="A130" s="4" t="s">
        <v>14</v>
      </c>
      <c r="B130" s="6" t="s">
        <v>105</v>
      </c>
      <c r="C130" s="13" t="s">
        <v>74</v>
      </c>
      <c r="D130" s="15">
        <v>1</v>
      </c>
      <c r="E130" s="92" t="s">
        <v>155</v>
      </c>
      <c r="F130" s="93"/>
      <c r="G130" s="93"/>
      <c r="H130" s="94"/>
      <c r="I130" s="39">
        <v>0.001344</v>
      </c>
      <c r="J130" s="40"/>
      <c r="K130" s="48">
        <v>0.00035</v>
      </c>
      <c r="L130" s="49"/>
      <c r="M130" s="39">
        <v>0.001344</v>
      </c>
      <c r="N130" s="41"/>
      <c r="O130" s="40"/>
      <c r="P130" s="48">
        <v>0.00035</v>
      </c>
      <c r="Q130" s="50"/>
      <c r="R130" s="49"/>
      <c r="S130" s="2"/>
    </row>
    <row r="131" spans="1:19" ht="28.5" customHeight="1">
      <c r="A131" s="4" t="s">
        <v>15</v>
      </c>
      <c r="B131" s="6" t="s">
        <v>116</v>
      </c>
      <c r="C131" s="13" t="s">
        <v>78</v>
      </c>
      <c r="D131" s="15">
        <v>3</v>
      </c>
      <c r="E131" s="92" t="s">
        <v>155</v>
      </c>
      <c r="F131" s="93"/>
      <c r="G131" s="93"/>
      <c r="H131" s="94"/>
      <c r="I131" s="39">
        <v>0.814</v>
      </c>
      <c r="J131" s="40"/>
      <c r="K131" s="39">
        <v>2.744</v>
      </c>
      <c r="L131" s="40"/>
      <c r="M131" s="39">
        <v>0.814</v>
      </c>
      <c r="N131" s="41"/>
      <c r="O131" s="40"/>
      <c r="P131" s="39">
        <v>2.744</v>
      </c>
      <c r="Q131" s="41"/>
      <c r="R131" s="40"/>
      <c r="S131" s="2"/>
    </row>
    <row r="132" spans="1:19" ht="27" customHeight="1">
      <c r="A132" s="4" t="s">
        <v>16</v>
      </c>
      <c r="B132" s="6" t="s">
        <v>117</v>
      </c>
      <c r="C132" s="13" t="s">
        <v>79</v>
      </c>
      <c r="D132" s="15">
        <v>2</v>
      </c>
      <c r="E132" s="92" t="s">
        <v>156</v>
      </c>
      <c r="F132" s="93"/>
      <c r="G132" s="93"/>
      <c r="H132" s="94"/>
      <c r="I132" s="39">
        <v>0.004</v>
      </c>
      <c r="J132" s="40"/>
      <c r="K132" s="39">
        <v>0.051</v>
      </c>
      <c r="L132" s="40"/>
      <c r="M132" s="39">
        <v>0.004</v>
      </c>
      <c r="N132" s="41"/>
      <c r="O132" s="40"/>
      <c r="P132" s="39">
        <v>0.051</v>
      </c>
      <c r="Q132" s="41"/>
      <c r="R132" s="40"/>
      <c r="S132" s="2"/>
    </row>
    <row r="133" spans="1:19" ht="27.75" customHeight="1">
      <c r="A133" s="4" t="s">
        <v>17</v>
      </c>
      <c r="B133" s="6" t="s">
        <v>104</v>
      </c>
      <c r="C133" s="13">
        <v>2754</v>
      </c>
      <c r="D133" s="15">
        <v>4</v>
      </c>
      <c r="E133" s="92" t="s">
        <v>157</v>
      </c>
      <c r="F133" s="93"/>
      <c r="G133" s="93"/>
      <c r="H133" s="94"/>
      <c r="I133" s="42">
        <v>0.06</v>
      </c>
      <c r="J133" s="43"/>
      <c r="K133" s="42">
        <v>0.025</v>
      </c>
      <c r="L133" s="43"/>
      <c r="M133" s="42">
        <v>0.06</v>
      </c>
      <c r="N133" s="44"/>
      <c r="O133" s="43"/>
      <c r="P133" s="39">
        <v>0.025</v>
      </c>
      <c r="Q133" s="41"/>
      <c r="R133" s="40"/>
      <c r="S133" s="2"/>
    </row>
    <row r="134" spans="1:19" ht="22.5" customHeight="1">
      <c r="A134" s="4" t="s">
        <v>18</v>
      </c>
      <c r="B134" s="6" t="s">
        <v>119</v>
      </c>
      <c r="C134" s="13" t="s">
        <v>80</v>
      </c>
      <c r="D134" s="15">
        <v>4</v>
      </c>
      <c r="E134" s="92" t="s">
        <v>155</v>
      </c>
      <c r="F134" s="93"/>
      <c r="G134" s="93"/>
      <c r="H134" s="94"/>
      <c r="I134" s="39">
        <v>0.238</v>
      </c>
      <c r="J134" s="40"/>
      <c r="K134" s="39">
        <v>0.804</v>
      </c>
      <c r="L134" s="40"/>
      <c r="M134" s="39">
        <v>0.238</v>
      </c>
      <c r="N134" s="41"/>
      <c r="O134" s="40"/>
      <c r="P134" s="39">
        <v>0.804</v>
      </c>
      <c r="Q134" s="41"/>
      <c r="R134" s="40"/>
      <c r="S134" s="2"/>
    </row>
    <row r="135" spans="1:19" ht="25.5" customHeight="1">
      <c r="A135" s="4" t="s">
        <v>19</v>
      </c>
      <c r="B135" s="6" t="s">
        <v>45</v>
      </c>
      <c r="C135" s="13" t="s">
        <v>153</v>
      </c>
      <c r="D135" s="15">
        <v>4</v>
      </c>
      <c r="E135" s="92" t="s">
        <v>156</v>
      </c>
      <c r="F135" s="93"/>
      <c r="G135" s="93"/>
      <c r="H135" s="94"/>
      <c r="I135" s="42">
        <v>0</v>
      </c>
      <c r="J135" s="43"/>
      <c r="K135" s="42">
        <v>0.003</v>
      </c>
      <c r="L135" s="43"/>
      <c r="M135" s="42">
        <v>0</v>
      </c>
      <c r="N135" s="44"/>
      <c r="O135" s="43"/>
      <c r="P135" s="39">
        <v>0.003</v>
      </c>
      <c r="Q135" s="41"/>
      <c r="R135" s="40"/>
      <c r="S135" s="2"/>
    </row>
    <row r="136" spans="1:19" ht="27.75" customHeight="1">
      <c r="A136" s="4" t="s">
        <v>20</v>
      </c>
      <c r="B136" s="6" t="s">
        <v>41</v>
      </c>
      <c r="C136" s="13" t="s">
        <v>154</v>
      </c>
      <c r="D136" s="15">
        <v>2</v>
      </c>
      <c r="E136" s="92" t="s">
        <v>156</v>
      </c>
      <c r="F136" s="93"/>
      <c r="G136" s="93"/>
      <c r="H136" s="94"/>
      <c r="I136" s="42">
        <v>0.01</v>
      </c>
      <c r="J136" s="43"/>
      <c r="K136" s="42">
        <v>0.124</v>
      </c>
      <c r="L136" s="43"/>
      <c r="M136" s="42">
        <v>0.01</v>
      </c>
      <c r="N136" s="44"/>
      <c r="O136" s="43"/>
      <c r="P136" s="39">
        <v>0.124</v>
      </c>
      <c r="Q136" s="41"/>
      <c r="R136" s="40"/>
      <c r="S136" s="2"/>
    </row>
    <row r="137" spans="1:19" ht="39" customHeight="1">
      <c r="A137" s="12" t="s">
        <v>22</v>
      </c>
      <c r="B137" s="6" t="s">
        <v>118</v>
      </c>
      <c r="C137" s="16">
        <v>2902</v>
      </c>
      <c r="D137" s="17">
        <v>3</v>
      </c>
      <c r="E137" s="119" t="s">
        <v>155</v>
      </c>
      <c r="F137" s="120"/>
      <c r="G137" s="120"/>
      <c r="H137" s="121"/>
      <c r="I137" s="45">
        <v>0.026</v>
      </c>
      <c r="J137" s="46"/>
      <c r="K137" s="45">
        <v>0.09</v>
      </c>
      <c r="L137" s="46"/>
      <c r="M137" s="45">
        <v>0.026</v>
      </c>
      <c r="N137" s="47"/>
      <c r="O137" s="46"/>
      <c r="P137" s="45">
        <v>0.09</v>
      </c>
      <c r="Q137" s="47"/>
      <c r="R137" s="46"/>
      <c r="S137" s="2"/>
    </row>
    <row r="138" spans="1:19" ht="22.5" customHeight="1">
      <c r="A138" s="104" t="s">
        <v>90</v>
      </c>
      <c r="B138" s="105"/>
      <c r="C138" s="105"/>
      <c r="D138" s="106"/>
      <c r="E138" s="122" t="s">
        <v>95</v>
      </c>
      <c r="F138" s="123"/>
      <c r="G138" s="123"/>
      <c r="H138" s="124"/>
      <c r="I138" s="139" t="s">
        <v>95</v>
      </c>
      <c r="J138" s="133"/>
      <c r="K138" s="118">
        <f>SUM(K124,K128,K130,)</f>
        <v>0.000354</v>
      </c>
      <c r="L138" s="134"/>
      <c r="M138" s="53" t="s">
        <v>95</v>
      </c>
      <c r="N138" s="135"/>
      <c r="O138" s="133"/>
      <c r="P138" s="118">
        <f>SUM(P124,P128,P130,)</f>
        <v>0.000354</v>
      </c>
      <c r="Q138" s="140"/>
      <c r="R138" s="134"/>
      <c r="S138" s="2"/>
    </row>
    <row r="139" spans="1:19" ht="22.5" customHeight="1">
      <c r="A139" s="104" t="s">
        <v>91</v>
      </c>
      <c r="B139" s="105"/>
      <c r="C139" s="105"/>
      <c r="D139" s="106"/>
      <c r="E139" s="122" t="s">
        <v>95</v>
      </c>
      <c r="F139" s="123"/>
      <c r="G139" s="123"/>
      <c r="H139" s="124"/>
      <c r="I139" s="139" t="s">
        <v>95</v>
      </c>
      <c r="J139" s="133"/>
      <c r="K139" s="53">
        <f>SUM(K122,K132,K136,)</f>
        <v>1.5150000000000001</v>
      </c>
      <c r="L139" s="133"/>
      <c r="M139" s="53" t="s">
        <v>95</v>
      </c>
      <c r="N139" s="135"/>
      <c r="O139" s="133"/>
      <c r="P139" s="53">
        <f>SUM(P122,P132,P136,)</f>
        <v>1.5150000000000001</v>
      </c>
      <c r="Q139" s="135"/>
      <c r="R139" s="133"/>
      <c r="S139" s="2"/>
    </row>
    <row r="140" spans="1:21" ht="22.5" customHeight="1">
      <c r="A140" s="104" t="s">
        <v>92</v>
      </c>
      <c r="B140" s="105"/>
      <c r="C140" s="105"/>
      <c r="D140" s="106"/>
      <c r="E140" s="122" t="s">
        <v>95</v>
      </c>
      <c r="F140" s="123"/>
      <c r="G140" s="123"/>
      <c r="H140" s="124"/>
      <c r="I140" s="139" t="s">
        <v>95</v>
      </c>
      <c r="J140" s="133"/>
      <c r="K140" s="53">
        <f>SUM(K123,K131,K137,)</f>
        <v>3.052</v>
      </c>
      <c r="L140" s="133"/>
      <c r="M140" s="53" t="s">
        <v>95</v>
      </c>
      <c r="N140" s="135"/>
      <c r="O140" s="133"/>
      <c r="P140" s="53">
        <f>SUM(P123,P131,P137,)</f>
        <v>3.052</v>
      </c>
      <c r="Q140" s="135"/>
      <c r="R140" s="133"/>
      <c r="S140" s="2"/>
      <c r="U140" s="19"/>
    </row>
    <row r="141" spans="1:19" ht="22.5" customHeight="1">
      <c r="A141" s="104" t="s">
        <v>93</v>
      </c>
      <c r="B141" s="105"/>
      <c r="C141" s="105"/>
      <c r="D141" s="106"/>
      <c r="E141" s="122" t="s">
        <v>95</v>
      </c>
      <c r="F141" s="123"/>
      <c r="G141" s="123"/>
      <c r="H141" s="124"/>
      <c r="I141" s="139" t="s">
        <v>95</v>
      </c>
      <c r="J141" s="133"/>
      <c r="K141" s="53">
        <f>SUM(K129,K133:L135,)</f>
        <v>3.473</v>
      </c>
      <c r="L141" s="133"/>
      <c r="M141" s="53" t="s">
        <v>95</v>
      </c>
      <c r="N141" s="135"/>
      <c r="O141" s="133"/>
      <c r="P141" s="53">
        <f>SUM(P129,P133:R135,)</f>
        <v>3.473</v>
      </c>
      <c r="Q141" s="135"/>
      <c r="R141" s="133"/>
      <c r="S141" s="2"/>
    </row>
    <row r="142" spans="1:19" ht="22.5" customHeight="1">
      <c r="A142" s="104" t="s">
        <v>94</v>
      </c>
      <c r="B142" s="105"/>
      <c r="C142" s="105"/>
      <c r="D142" s="106"/>
      <c r="E142" s="122" t="s">
        <v>95</v>
      </c>
      <c r="F142" s="123"/>
      <c r="G142" s="123"/>
      <c r="H142" s="124"/>
      <c r="I142" s="139" t="s">
        <v>95</v>
      </c>
      <c r="J142" s="133"/>
      <c r="K142" s="53">
        <f>SUM(K125:L127,)</f>
        <v>9.999999999999999E-06</v>
      </c>
      <c r="L142" s="133"/>
      <c r="M142" s="53" t="s">
        <v>95</v>
      </c>
      <c r="N142" s="135"/>
      <c r="O142" s="133"/>
      <c r="P142" s="53">
        <f>SUM(P125:R127,)</f>
        <v>9.999999999999999E-06</v>
      </c>
      <c r="Q142" s="135"/>
      <c r="R142" s="133"/>
      <c r="S142" s="2"/>
    </row>
    <row r="143" spans="1:19" ht="24" customHeight="1">
      <c r="A143" s="101" t="s">
        <v>89</v>
      </c>
      <c r="B143" s="102"/>
      <c r="C143" s="102"/>
      <c r="D143" s="103"/>
      <c r="E143" s="125" t="s">
        <v>95</v>
      </c>
      <c r="F143" s="126"/>
      <c r="G143" s="126"/>
      <c r="H143" s="127"/>
      <c r="I143" s="141" t="s">
        <v>95</v>
      </c>
      <c r="J143" s="143"/>
      <c r="K143" s="136">
        <f>SUM(K122:K137)</f>
        <v>8.040364000000002</v>
      </c>
      <c r="L143" s="137"/>
      <c r="M143" s="141" t="s">
        <v>95</v>
      </c>
      <c r="N143" s="142"/>
      <c r="O143" s="143"/>
      <c r="P143" s="136">
        <f>SUM(P122:P137)</f>
        <v>8.040364000000002</v>
      </c>
      <c r="Q143" s="138"/>
      <c r="R143" s="137"/>
      <c r="S143" s="2"/>
    </row>
    <row r="144" spans="1:19" ht="24" customHeight="1">
      <c r="A144" s="61" t="s">
        <v>42</v>
      </c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3"/>
      <c r="S144" s="2"/>
    </row>
    <row r="145" spans="1:19" ht="17.25" customHeight="1">
      <c r="A145" s="10">
        <v>1</v>
      </c>
      <c r="B145" s="10">
        <v>2</v>
      </c>
      <c r="C145" s="11">
        <v>3</v>
      </c>
      <c r="D145" s="10">
        <v>4</v>
      </c>
      <c r="E145" s="80">
        <v>5</v>
      </c>
      <c r="F145" s="81"/>
      <c r="G145" s="81"/>
      <c r="H145" s="82"/>
      <c r="I145" s="80">
        <v>9</v>
      </c>
      <c r="J145" s="82"/>
      <c r="K145" s="80">
        <v>11</v>
      </c>
      <c r="L145" s="82"/>
      <c r="M145" s="80">
        <v>13</v>
      </c>
      <c r="N145" s="81"/>
      <c r="O145" s="82"/>
      <c r="P145" s="80">
        <v>16</v>
      </c>
      <c r="Q145" s="81"/>
      <c r="R145" s="82"/>
      <c r="S145" s="2"/>
    </row>
    <row r="146" spans="1:19" ht="28.5" customHeight="1">
      <c r="A146" s="4" t="s">
        <v>5</v>
      </c>
      <c r="B146" s="6" t="s">
        <v>36</v>
      </c>
      <c r="C146" s="20" t="s">
        <v>76</v>
      </c>
      <c r="D146" s="21">
        <v>2</v>
      </c>
      <c r="E146" s="92" t="s">
        <v>173</v>
      </c>
      <c r="F146" s="93"/>
      <c r="G146" s="93"/>
      <c r="H146" s="94"/>
      <c r="I146" s="39">
        <v>0.019</v>
      </c>
      <c r="J146" s="40"/>
      <c r="K146" s="39">
        <v>0.037</v>
      </c>
      <c r="L146" s="40"/>
      <c r="M146" s="39">
        <v>0.019</v>
      </c>
      <c r="N146" s="41"/>
      <c r="O146" s="40"/>
      <c r="P146" s="39">
        <v>0.037</v>
      </c>
      <c r="Q146" s="41"/>
      <c r="R146" s="40"/>
      <c r="S146" s="2"/>
    </row>
    <row r="147" spans="1:19" ht="28.5" customHeight="1">
      <c r="A147" s="4" t="s">
        <v>7</v>
      </c>
      <c r="B147" s="6" t="s">
        <v>105</v>
      </c>
      <c r="C147" s="20" t="s">
        <v>74</v>
      </c>
      <c r="D147" s="21">
        <v>1</v>
      </c>
      <c r="E147" s="92" t="s">
        <v>174</v>
      </c>
      <c r="F147" s="93"/>
      <c r="G147" s="93"/>
      <c r="H147" s="94"/>
      <c r="I147" s="39">
        <v>3E-06</v>
      </c>
      <c r="J147" s="40"/>
      <c r="K147" s="39">
        <v>1E-06</v>
      </c>
      <c r="L147" s="40"/>
      <c r="M147" s="39">
        <v>3E-06</v>
      </c>
      <c r="N147" s="41"/>
      <c r="O147" s="40"/>
      <c r="P147" s="39">
        <v>1E-06</v>
      </c>
      <c r="Q147" s="41"/>
      <c r="R147" s="40"/>
      <c r="S147" s="2"/>
    </row>
    <row r="148" spans="1:19" ht="22.5" customHeight="1">
      <c r="A148" s="4" t="s">
        <v>8</v>
      </c>
      <c r="B148" s="6" t="s">
        <v>119</v>
      </c>
      <c r="C148" s="20" t="s">
        <v>80</v>
      </c>
      <c r="D148" s="21">
        <v>4</v>
      </c>
      <c r="E148" s="92" t="s">
        <v>173</v>
      </c>
      <c r="F148" s="93"/>
      <c r="G148" s="93"/>
      <c r="H148" s="94"/>
      <c r="I148" s="39">
        <v>0.023</v>
      </c>
      <c r="J148" s="40"/>
      <c r="K148" s="39">
        <v>0.039</v>
      </c>
      <c r="L148" s="40"/>
      <c r="M148" s="39">
        <v>0.023</v>
      </c>
      <c r="N148" s="41"/>
      <c r="O148" s="40"/>
      <c r="P148" s="39">
        <v>0.039</v>
      </c>
      <c r="Q148" s="41"/>
      <c r="R148" s="40"/>
      <c r="S148" s="2"/>
    </row>
    <row r="149" spans="1:19" ht="28.5" customHeight="1">
      <c r="A149" s="4" t="s">
        <v>9</v>
      </c>
      <c r="B149" s="6" t="s">
        <v>120</v>
      </c>
      <c r="C149" s="20" t="s">
        <v>81</v>
      </c>
      <c r="D149" s="21">
        <v>2</v>
      </c>
      <c r="E149" s="92" t="s">
        <v>173</v>
      </c>
      <c r="F149" s="93"/>
      <c r="G149" s="93"/>
      <c r="H149" s="94"/>
      <c r="I149" s="42">
        <v>0</v>
      </c>
      <c r="J149" s="43"/>
      <c r="K149" s="42">
        <v>0</v>
      </c>
      <c r="L149" s="43"/>
      <c r="M149" s="42">
        <v>0</v>
      </c>
      <c r="N149" s="44"/>
      <c r="O149" s="43"/>
      <c r="P149" s="42">
        <v>0</v>
      </c>
      <c r="Q149" s="44"/>
      <c r="R149" s="43"/>
      <c r="S149" s="2"/>
    </row>
    <row r="150" spans="1:19" ht="22.5" customHeight="1">
      <c r="A150" s="4" t="s">
        <v>10</v>
      </c>
      <c r="B150" s="6" t="s">
        <v>121</v>
      </c>
      <c r="C150" s="20" t="s">
        <v>75</v>
      </c>
      <c r="D150" s="21">
        <v>1</v>
      </c>
      <c r="E150" s="92" t="s">
        <v>175</v>
      </c>
      <c r="F150" s="93"/>
      <c r="G150" s="93"/>
      <c r="H150" s="94"/>
      <c r="I150" s="39">
        <v>0.000176</v>
      </c>
      <c r="J150" s="40"/>
      <c r="K150" s="39">
        <v>6.5E-05</v>
      </c>
      <c r="L150" s="40"/>
      <c r="M150" s="39">
        <v>0.000176</v>
      </c>
      <c r="N150" s="41"/>
      <c r="O150" s="40"/>
      <c r="P150" s="39">
        <v>6.5E-05</v>
      </c>
      <c r="Q150" s="41"/>
      <c r="R150" s="40"/>
      <c r="S150" s="2"/>
    </row>
    <row r="151" spans="1:19" ht="30" customHeight="1">
      <c r="A151" s="4" t="s">
        <v>11</v>
      </c>
      <c r="B151" s="6" t="s">
        <v>98</v>
      </c>
      <c r="C151" s="20" t="s">
        <v>164</v>
      </c>
      <c r="D151" s="21">
        <v>4</v>
      </c>
      <c r="E151" s="92" t="s">
        <v>177</v>
      </c>
      <c r="F151" s="93"/>
      <c r="G151" s="93"/>
      <c r="H151" s="94"/>
      <c r="I151" s="39">
        <v>0.014</v>
      </c>
      <c r="J151" s="40"/>
      <c r="K151" s="39">
        <v>0.151</v>
      </c>
      <c r="L151" s="40"/>
      <c r="M151" s="39">
        <v>0.014</v>
      </c>
      <c r="N151" s="41"/>
      <c r="O151" s="40"/>
      <c r="P151" s="39">
        <v>0.151</v>
      </c>
      <c r="Q151" s="41"/>
      <c r="R151" s="40"/>
      <c r="S151" s="2"/>
    </row>
    <row r="152" spans="1:19" ht="28.5" customHeight="1">
      <c r="A152" s="4" t="s">
        <v>12</v>
      </c>
      <c r="B152" s="6" t="s">
        <v>102</v>
      </c>
      <c r="C152" s="20" t="s">
        <v>87</v>
      </c>
      <c r="D152" s="21">
        <v>4</v>
      </c>
      <c r="E152" s="92" t="s">
        <v>176</v>
      </c>
      <c r="F152" s="93"/>
      <c r="G152" s="93"/>
      <c r="H152" s="94"/>
      <c r="I152" s="39">
        <v>0.198</v>
      </c>
      <c r="J152" s="40"/>
      <c r="K152" s="39">
        <v>1.792</v>
      </c>
      <c r="L152" s="40"/>
      <c r="M152" s="39">
        <v>0.198</v>
      </c>
      <c r="N152" s="41"/>
      <c r="O152" s="40"/>
      <c r="P152" s="39">
        <v>1.792</v>
      </c>
      <c r="Q152" s="41"/>
      <c r="R152" s="40"/>
      <c r="S152" s="2"/>
    </row>
    <row r="153" spans="1:19" ht="22.5" customHeight="1">
      <c r="A153" s="4" t="s">
        <v>13</v>
      </c>
      <c r="B153" s="6" t="s">
        <v>103</v>
      </c>
      <c r="C153" s="20" t="s">
        <v>165</v>
      </c>
      <c r="D153" s="21">
        <v>4</v>
      </c>
      <c r="E153" s="92" t="s">
        <v>178</v>
      </c>
      <c r="F153" s="93"/>
      <c r="G153" s="93"/>
      <c r="H153" s="94"/>
      <c r="I153" s="39">
        <v>0.012</v>
      </c>
      <c r="J153" s="40"/>
      <c r="K153" s="39">
        <v>0.166</v>
      </c>
      <c r="L153" s="40"/>
      <c r="M153" s="39">
        <v>0.012</v>
      </c>
      <c r="N153" s="41"/>
      <c r="O153" s="40"/>
      <c r="P153" s="39">
        <v>0.166</v>
      </c>
      <c r="Q153" s="41"/>
      <c r="R153" s="40"/>
      <c r="S153" s="2"/>
    </row>
    <row r="154" spans="1:19" ht="22.5" customHeight="1">
      <c r="A154" s="4" t="s">
        <v>14</v>
      </c>
      <c r="B154" s="6" t="s">
        <v>51</v>
      </c>
      <c r="C154" s="20" t="s">
        <v>158</v>
      </c>
      <c r="D154" s="21">
        <v>2</v>
      </c>
      <c r="E154" s="92" t="s">
        <v>177</v>
      </c>
      <c r="F154" s="93"/>
      <c r="G154" s="93"/>
      <c r="H154" s="94"/>
      <c r="I154" s="39">
        <v>0.003</v>
      </c>
      <c r="J154" s="40"/>
      <c r="K154" s="39">
        <v>0.037</v>
      </c>
      <c r="L154" s="40"/>
      <c r="M154" s="39">
        <v>0.003</v>
      </c>
      <c r="N154" s="41"/>
      <c r="O154" s="40"/>
      <c r="P154" s="39">
        <v>0.037</v>
      </c>
      <c r="Q154" s="41"/>
      <c r="R154" s="40"/>
      <c r="S154" s="2"/>
    </row>
    <row r="155" spans="1:19" ht="22.5" customHeight="1">
      <c r="A155" s="4" t="s">
        <v>15</v>
      </c>
      <c r="B155" s="6" t="s">
        <v>52</v>
      </c>
      <c r="C155" s="20" t="s">
        <v>159</v>
      </c>
      <c r="D155" s="21">
        <v>3</v>
      </c>
      <c r="E155" s="92" t="s">
        <v>179</v>
      </c>
      <c r="F155" s="93"/>
      <c r="G155" s="93"/>
      <c r="H155" s="94"/>
      <c r="I155" s="39">
        <v>0.017</v>
      </c>
      <c r="J155" s="40"/>
      <c r="K155" s="39">
        <v>0.128</v>
      </c>
      <c r="L155" s="40"/>
      <c r="M155" s="39">
        <v>0.017</v>
      </c>
      <c r="N155" s="41"/>
      <c r="O155" s="40"/>
      <c r="P155" s="39">
        <v>0.128</v>
      </c>
      <c r="Q155" s="41"/>
      <c r="R155" s="40"/>
      <c r="S155" s="2"/>
    </row>
    <row r="156" spans="1:19" ht="27" customHeight="1">
      <c r="A156" s="4" t="s">
        <v>16</v>
      </c>
      <c r="B156" s="6" t="s">
        <v>53</v>
      </c>
      <c r="C156" s="20" t="s">
        <v>160</v>
      </c>
      <c r="D156" s="21">
        <v>3</v>
      </c>
      <c r="E156" s="92" t="s">
        <v>180</v>
      </c>
      <c r="F156" s="93"/>
      <c r="G156" s="93"/>
      <c r="H156" s="94"/>
      <c r="I156" s="39">
        <v>0.126</v>
      </c>
      <c r="J156" s="40"/>
      <c r="K156" s="39">
        <v>0.167</v>
      </c>
      <c r="L156" s="40"/>
      <c r="M156" s="39">
        <v>0.126</v>
      </c>
      <c r="N156" s="41"/>
      <c r="O156" s="40"/>
      <c r="P156" s="39">
        <v>0.167</v>
      </c>
      <c r="Q156" s="41"/>
      <c r="R156" s="40"/>
      <c r="S156" s="2"/>
    </row>
    <row r="157" spans="1:19" ht="22.5" customHeight="1">
      <c r="A157" s="4" t="s">
        <v>17</v>
      </c>
      <c r="B157" s="6" t="s">
        <v>54</v>
      </c>
      <c r="C157" s="20" t="s">
        <v>161</v>
      </c>
      <c r="D157" s="21">
        <v>4</v>
      </c>
      <c r="E157" s="92" t="s">
        <v>178</v>
      </c>
      <c r="F157" s="93"/>
      <c r="G157" s="93"/>
      <c r="H157" s="94"/>
      <c r="I157" s="39">
        <v>0.008</v>
      </c>
      <c r="J157" s="40"/>
      <c r="K157" s="39">
        <v>0.124</v>
      </c>
      <c r="L157" s="40"/>
      <c r="M157" s="39">
        <v>0.008</v>
      </c>
      <c r="N157" s="41"/>
      <c r="O157" s="40"/>
      <c r="P157" s="39">
        <v>0.124</v>
      </c>
      <c r="Q157" s="41"/>
      <c r="R157" s="40"/>
      <c r="S157" s="2"/>
    </row>
    <row r="158" spans="1:19" ht="22.5" customHeight="1">
      <c r="A158" s="4" t="s">
        <v>18</v>
      </c>
      <c r="B158" s="6" t="s">
        <v>55</v>
      </c>
      <c r="C158" s="20" t="s">
        <v>163</v>
      </c>
      <c r="D158" s="21">
        <v>3</v>
      </c>
      <c r="E158" s="92" t="s">
        <v>181</v>
      </c>
      <c r="F158" s="93"/>
      <c r="G158" s="93"/>
      <c r="H158" s="94"/>
      <c r="I158" s="42">
        <v>0.1</v>
      </c>
      <c r="J158" s="43"/>
      <c r="K158" s="42">
        <v>0.26</v>
      </c>
      <c r="L158" s="43"/>
      <c r="M158" s="42">
        <v>0.1</v>
      </c>
      <c r="N158" s="44"/>
      <c r="O158" s="43"/>
      <c r="P158" s="42">
        <v>0.26</v>
      </c>
      <c r="Q158" s="44"/>
      <c r="R158" s="43"/>
      <c r="S158" s="2"/>
    </row>
    <row r="159" spans="1:19" ht="42" customHeight="1">
      <c r="A159" s="12" t="s">
        <v>19</v>
      </c>
      <c r="B159" s="6" t="s">
        <v>118</v>
      </c>
      <c r="C159" s="22" t="s">
        <v>162</v>
      </c>
      <c r="D159" s="23">
        <v>3</v>
      </c>
      <c r="E159" s="119" t="s">
        <v>182</v>
      </c>
      <c r="F159" s="120"/>
      <c r="G159" s="120"/>
      <c r="H159" s="121"/>
      <c r="I159" s="45">
        <v>0.093</v>
      </c>
      <c r="J159" s="46"/>
      <c r="K159" s="45">
        <v>0.15</v>
      </c>
      <c r="L159" s="46"/>
      <c r="M159" s="45">
        <v>0.093</v>
      </c>
      <c r="N159" s="47"/>
      <c r="O159" s="46"/>
      <c r="P159" s="45">
        <v>0.15</v>
      </c>
      <c r="Q159" s="47"/>
      <c r="R159" s="46"/>
      <c r="S159" s="2"/>
    </row>
    <row r="160" spans="1:19" ht="22.5" customHeight="1">
      <c r="A160" s="104" t="s">
        <v>90</v>
      </c>
      <c r="B160" s="105"/>
      <c r="C160" s="105"/>
      <c r="D160" s="106"/>
      <c r="E160" s="122" t="s">
        <v>95</v>
      </c>
      <c r="F160" s="123"/>
      <c r="G160" s="123"/>
      <c r="H160" s="124"/>
      <c r="I160" s="139" t="s">
        <v>95</v>
      </c>
      <c r="J160" s="133"/>
      <c r="K160" s="118">
        <f>SUM(K147,K150,)</f>
        <v>6.599999999999999E-05</v>
      </c>
      <c r="L160" s="134"/>
      <c r="M160" s="53" t="s">
        <v>95</v>
      </c>
      <c r="N160" s="135"/>
      <c r="O160" s="133"/>
      <c r="P160" s="118">
        <f>SUM(P147,P150,)</f>
        <v>6.599999999999999E-05</v>
      </c>
      <c r="Q160" s="140"/>
      <c r="R160" s="134"/>
      <c r="S160" s="2"/>
    </row>
    <row r="161" spans="1:22" ht="22.5" customHeight="1">
      <c r="A161" s="104" t="s">
        <v>91</v>
      </c>
      <c r="B161" s="105"/>
      <c r="C161" s="105"/>
      <c r="D161" s="106"/>
      <c r="E161" s="122" t="s">
        <v>95</v>
      </c>
      <c r="F161" s="123"/>
      <c r="G161" s="123"/>
      <c r="H161" s="124"/>
      <c r="I161" s="139" t="s">
        <v>95</v>
      </c>
      <c r="J161" s="133"/>
      <c r="K161" s="53">
        <f>SUM(K146,K149,K154,)</f>
        <v>0.074</v>
      </c>
      <c r="L161" s="133"/>
      <c r="M161" s="53" t="s">
        <v>95</v>
      </c>
      <c r="N161" s="135"/>
      <c r="O161" s="133"/>
      <c r="P161" s="53">
        <f>SUM(P146,P149,P154,)</f>
        <v>0.074</v>
      </c>
      <c r="Q161" s="135"/>
      <c r="R161" s="133"/>
      <c r="S161" s="2"/>
      <c r="V161" s="18"/>
    </row>
    <row r="162" spans="1:19" ht="22.5" customHeight="1">
      <c r="A162" s="104" t="s">
        <v>92</v>
      </c>
      <c r="B162" s="105"/>
      <c r="C162" s="105"/>
      <c r="D162" s="106"/>
      <c r="E162" s="122" t="s">
        <v>95</v>
      </c>
      <c r="F162" s="123"/>
      <c r="G162" s="123"/>
      <c r="H162" s="124"/>
      <c r="I162" s="139" t="s">
        <v>95</v>
      </c>
      <c r="J162" s="133"/>
      <c r="K162" s="53">
        <f>SUM(K155:L156,K158:L159,)</f>
        <v>0.7050000000000001</v>
      </c>
      <c r="L162" s="133"/>
      <c r="M162" s="53" t="s">
        <v>95</v>
      </c>
      <c r="N162" s="135"/>
      <c r="O162" s="133"/>
      <c r="P162" s="53">
        <f>SUM(P155:R156,P158:R159,)</f>
        <v>0.7050000000000001</v>
      </c>
      <c r="Q162" s="135"/>
      <c r="R162" s="133"/>
      <c r="S162" s="2"/>
    </row>
    <row r="163" spans="1:19" ht="22.5" customHeight="1">
      <c r="A163" s="104" t="s">
        <v>93</v>
      </c>
      <c r="B163" s="105"/>
      <c r="C163" s="105"/>
      <c r="D163" s="106"/>
      <c r="E163" s="122" t="s">
        <v>95</v>
      </c>
      <c r="F163" s="123"/>
      <c r="G163" s="123"/>
      <c r="H163" s="124"/>
      <c r="I163" s="139" t="s">
        <v>95</v>
      </c>
      <c r="J163" s="133"/>
      <c r="K163" s="53">
        <f>SUM(K148,K151:L153,K157,)</f>
        <v>2.2720000000000002</v>
      </c>
      <c r="L163" s="133"/>
      <c r="M163" s="53" t="s">
        <v>95</v>
      </c>
      <c r="N163" s="135"/>
      <c r="O163" s="133"/>
      <c r="P163" s="53">
        <f>SUM(P148,P151:R153,P157,)</f>
        <v>2.2720000000000002</v>
      </c>
      <c r="Q163" s="135"/>
      <c r="R163" s="133"/>
      <c r="S163" s="2"/>
    </row>
    <row r="164" spans="1:19" ht="22.5" customHeight="1">
      <c r="A164" s="129" t="s">
        <v>94</v>
      </c>
      <c r="B164" s="130"/>
      <c r="C164" s="130"/>
      <c r="D164" s="131"/>
      <c r="E164" s="122" t="s">
        <v>95</v>
      </c>
      <c r="F164" s="123"/>
      <c r="G164" s="123"/>
      <c r="H164" s="124"/>
      <c r="I164" s="139" t="s">
        <v>95</v>
      </c>
      <c r="J164" s="133"/>
      <c r="K164" s="53" t="s">
        <v>6</v>
      </c>
      <c r="L164" s="133"/>
      <c r="M164" s="53" t="s">
        <v>95</v>
      </c>
      <c r="N164" s="135"/>
      <c r="O164" s="133"/>
      <c r="P164" s="53" t="s">
        <v>6</v>
      </c>
      <c r="Q164" s="135"/>
      <c r="R164" s="133"/>
      <c r="S164" s="2"/>
    </row>
    <row r="165" spans="1:19" ht="24" customHeight="1">
      <c r="A165" s="132" t="s">
        <v>89</v>
      </c>
      <c r="B165" s="132"/>
      <c r="C165" s="132"/>
      <c r="D165" s="132"/>
      <c r="E165" s="128" t="s">
        <v>95</v>
      </c>
      <c r="F165" s="128"/>
      <c r="G165" s="128"/>
      <c r="H165" s="128"/>
      <c r="I165" s="144" t="s">
        <v>95</v>
      </c>
      <c r="J165" s="145"/>
      <c r="K165" s="144">
        <f>SUM(K146:L159)</f>
        <v>3.051066</v>
      </c>
      <c r="L165" s="145"/>
      <c r="M165" s="144" t="s">
        <v>95</v>
      </c>
      <c r="N165" s="146"/>
      <c r="O165" s="145"/>
      <c r="P165" s="144">
        <f>SUM(P146:R159)</f>
        <v>3.051066</v>
      </c>
      <c r="Q165" s="146"/>
      <c r="R165" s="145"/>
      <c r="S165" s="2"/>
    </row>
    <row r="166" spans="1:19" ht="28.5" customHeight="1">
      <c r="A166" s="7"/>
      <c r="B166" s="7"/>
      <c r="C166" s="7"/>
      <c r="D166" s="7"/>
      <c r="E166" s="7"/>
      <c r="F166" s="8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2"/>
    </row>
    <row r="167" spans="1:19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2"/>
    </row>
    <row r="168" spans="1:19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ht="12.75">
      <c r="S178" s="2"/>
    </row>
  </sheetData>
  <sheetProtection selectLockedCells="1" selectUnlockedCells="1"/>
  <mergeCells count="798">
    <mergeCell ref="M163:O163"/>
    <mergeCell ref="P163:R163"/>
    <mergeCell ref="M164:O164"/>
    <mergeCell ref="P164:R164"/>
    <mergeCell ref="I165:J165"/>
    <mergeCell ref="K165:L165"/>
    <mergeCell ref="M165:O165"/>
    <mergeCell ref="P165:R165"/>
    <mergeCell ref="I163:J163"/>
    <mergeCell ref="K163:L163"/>
    <mergeCell ref="I164:J164"/>
    <mergeCell ref="K164:L164"/>
    <mergeCell ref="M160:O160"/>
    <mergeCell ref="P160:R160"/>
    <mergeCell ref="M161:O161"/>
    <mergeCell ref="P161:R161"/>
    <mergeCell ref="M162:O162"/>
    <mergeCell ref="P162:R162"/>
    <mergeCell ref="I160:J160"/>
    <mergeCell ref="K160:L160"/>
    <mergeCell ref="I161:J161"/>
    <mergeCell ref="K161:L161"/>
    <mergeCell ref="I162:J162"/>
    <mergeCell ref="K162:L162"/>
    <mergeCell ref="M141:O141"/>
    <mergeCell ref="P141:R141"/>
    <mergeCell ref="M142:O142"/>
    <mergeCell ref="P142:R142"/>
    <mergeCell ref="I143:J143"/>
    <mergeCell ref="K143:L143"/>
    <mergeCell ref="M143:O143"/>
    <mergeCell ref="P143:R143"/>
    <mergeCell ref="I141:J141"/>
    <mergeCell ref="K141:L141"/>
    <mergeCell ref="I142:J142"/>
    <mergeCell ref="K142:L142"/>
    <mergeCell ref="M138:O138"/>
    <mergeCell ref="P138:R138"/>
    <mergeCell ref="M139:O139"/>
    <mergeCell ref="P139:R139"/>
    <mergeCell ref="M140:O140"/>
    <mergeCell ref="P140:R140"/>
    <mergeCell ref="K117:L117"/>
    <mergeCell ref="I138:J138"/>
    <mergeCell ref="K138:L138"/>
    <mergeCell ref="I139:J139"/>
    <mergeCell ref="K139:L139"/>
    <mergeCell ref="I140:J140"/>
    <mergeCell ref="K140:L140"/>
    <mergeCell ref="I124:J124"/>
    <mergeCell ref="K124:L124"/>
    <mergeCell ref="I135:J135"/>
    <mergeCell ref="K114:L114"/>
    <mergeCell ref="M117:O117"/>
    <mergeCell ref="P117:R117"/>
    <mergeCell ref="M118:O118"/>
    <mergeCell ref="P118:R118"/>
    <mergeCell ref="I119:J119"/>
    <mergeCell ref="K119:L119"/>
    <mergeCell ref="M119:O119"/>
    <mergeCell ref="P119:R119"/>
    <mergeCell ref="I117:J117"/>
    <mergeCell ref="K93:L93"/>
    <mergeCell ref="I118:J118"/>
    <mergeCell ref="K118:L118"/>
    <mergeCell ref="M114:O114"/>
    <mergeCell ref="P114:R114"/>
    <mergeCell ref="M115:O115"/>
    <mergeCell ref="P115:R115"/>
    <mergeCell ref="M116:O116"/>
    <mergeCell ref="P116:R116"/>
    <mergeCell ref="I114:J114"/>
    <mergeCell ref="P90:R90"/>
    <mergeCell ref="I115:J115"/>
    <mergeCell ref="K115:L115"/>
    <mergeCell ref="I116:J116"/>
    <mergeCell ref="K116:L116"/>
    <mergeCell ref="M91:O91"/>
    <mergeCell ref="P91:R91"/>
    <mergeCell ref="M92:O92"/>
    <mergeCell ref="P92:R92"/>
    <mergeCell ref="I93:J93"/>
    <mergeCell ref="K91:L91"/>
    <mergeCell ref="I92:J92"/>
    <mergeCell ref="K92:L92"/>
    <mergeCell ref="M93:O93"/>
    <mergeCell ref="P93:R93"/>
    <mergeCell ref="M88:O88"/>
    <mergeCell ref="P88:R88"/>
    <mergeCell ref="M89:O89"/>
    <mergeCell ref="P89:R89"/>
    <mergeCell ref="M90:O90"/>
    <mergeCell ref="P64:R64"/>
    <mergeCell ref="P65:R65"/>
    <mergeCell ref="I66:J66"/>
    <mergeCell ref="M66:O66"/>
    <mergeCell ref="K66:L66"/>
    <mergeCell ref="P66:R66"/>
    <mergeCell ref="I63:J63"/>
    <mergeCell ref="K63:L63"/>
    <mergeCell ref="M63:O63"/>
    <mergeCell ref="P63:R63"/>
    <mergeCell ref="I64:J64"/>
    <mergeCell ref="I65:J65"/>
    <mergeCell ref="K64:L64"/>
    <mergeCell ref="K65:L65"/>
    <mergeCell ref="M64:O64"/>
    <mergeCell ref="M65:O65"/>
    <mergeCell ref="I61:J61"/>
    <mergeCell ref="K61:L61"/>
    <mergeCell ref="M61:O61"/>
    <mergeCell ref="P61:R61"/>
    <mergeCell ref="I62:J62"/>
    <mergeCell ref="K62:L62"/>
    <mergeCell ref="M62:O62"/>
    <mergeCell ref="P62:R62"/>
    <mergeCell ref="M33:O33"/>
    <mergeCell ref="M34:O34"/>
    <mergeCell ref="M35:O35"/>
    <mergeCell ref="M36:O36"/>
    <mergeCell ref="M37:O37"/>
    <mergeCell ref="P33:R33"/>
    <mergeCell ref="P34:R34"/>
    <mergeCell ref="P35:R35"/>
    <mergeCell ref="P36:R36"/>
    <mergeCell ref="P37:R37"/>
    <mergeCell ref="I36:J36"/>
    <mergeCell ref="I37:J37"/>
    <mergeCell ref="K33:L33"/>
    <mergeCell ref="K34:L34"/>
    <mergeCell ref="K35:L35"/>
    <mergeCell ref="K36:L36"/>
    <mergeCell ref="K37:L37"/>
    <mergeCell ref="A164:D164"/>
    <mergeCell ref="A165:D165"/>
    <mergeCell ref="I33:J33"/>
    <mergeCell ref="I34:J34"/>
    <mergeCell ref="I35:J35"/>
    <mergeCell ref="A160:D160"/>
    <mergeCell ref="A161:D161"/>
    <mergeCell ref="E161:H161"/>
    <mergeCell ref="A162:D162"/>
    <mergeCell ref="E162:H162"/>
    <mergeCell ref="A163:D163"/>
    <mergeCell ref="E163:H163"/>
    <mergeCell ref="E155:H155"/>
    <mergeCell ref="E156:H156"/>
    <mergeCell ref="E157:H157"/>
    <mergeCell ref="E158:H158"/>
    <mergeCell ref="E159:H159"/>
    <mergeCell ref="E165:H165"/>
    <mergeCell ref="E164:H164"/>
    <mergeCell ref="E160:H160"/>
    <mergeCell ref="E149:H149"/>
    <mergeCell ref="E150:H150"/>
    <mergeCell ref="E151:H151"/>
    <mergeCell ref="E152:H152"/>
    <mergeCell ref="E153:H153"/>
    <mergeCell ref="E154:H154"/>
    <mergeCell ref="K145:L145"/>
    <mergeCell ref="M145:O145"/>
    <mergeCell ref="P145:R145"/>
    <mergeCell ref="E146:H146"/>
    <mergeCell ref="E147:H147"/>
    <mergeCell ref="E148:H148"/>
    <mergeCell ref="E145:H145"/>
    <mergeCell ref="I145:J145"/>
    <mergeCell ref="I146:J146"/>
    <mergeCell ref="K146:L146"/>
    <mergeCell ref="E141:H141"/>
    <mergeCell ref="E142:H142"/>
    <mergeCell ref="E143:H143"/>
    <mergeCell ref="A138:D138"/>
    <mergeCell ref="A139:D139"/>
    <mergeCell ref="A140:D140"/>
    <mergeCell ref="A141:D141"/>
    <mergeCell ref="A142:D142"/>
    <mergeCell ref="A143:D143"/>
    <mergeCell ref="E135:H135"/>
    <mergeCell ref="E136:H136"/>
    <mergeCell ref="E137:H137"/>
    <mergeCell ref="E138:H138"/>
    <mergeCell ref="E139:H139"/>
    <mergeCell ref="E140:H140"/>
    <mergeCell ref="E129:H129"/>
    <mergeCell ref="E130:H130"/>
    <mergeCell ref="E131:H131"/>
    <mergeCell ref="E132:H132"/>
    <mergeCell ref="E133:H133"/>
    <mergeCell ref="E134:H134"/>
    <mergeCell ref="E123:H123"/>
    <mergeCell ref="E124:H124"/>
    <mergeCell ref="E125:H125"/>
    <mergeCell ref="E126:H126"/>
    <mergeCell ref="E127:H127"/>
    <mergeCell ref="E128:H128"/>
    <mergeCell ref="E121:H121"/>
    <mergeCell ref="I121:J121"/>
    <mergeCell ref="K121:L121"/>
    <mergeCell ref="M121:O121"/>
    <mergeCell ref="P121:R121"/>
    <mergeCell ref="E122:H122"/>
    <mergeCell ref="M122:O122"/>
    <mergeCell ref="P122:R122"/>
    <mergeCell ref="E117:H117"/>
    <mergeCell ref="E118:H118"/>
    <mergeCell ref="E119:H119"/>
    <mergeCell ref="A114:D114"/>
    <mergeCell ref="A115:D115"/>
    <mergeCell ref="A116:D116"/>
    <mergeCell ref="A117:D117"/>
    <mergeCell ref="A118:D118"/>
    <mergeCell ref="A119:D119"/>
    <mergeCell ref="E111:H111"/>
    <mergeCell ref="E112:H112"/>
    <mergeCell ref="E113:H113"/>
    <mergeCell ref="E114:H114"/>
    <mergeCell ref="E115:H115"/>
    <mergeCell ref="E116:H116"/>
    <mergeCell ref="E105:H105"/>
    <mergeCell ref="E106:H106"/>
    <mergeCell ref="E107:H107"/>
    <mergeCell ref="E108:H108"/>
    <mergeCell ref="E109:H109"/>
    <mergeCell ref="E110:H110"/>
    <mergeCell ref="E99:H99"/>
    <mergeCell ref="E100:H100"/>
    <mergeCell ref="E101:H101"/>
    <mergeCell ref="E102:H102"/>
    <mergeCell ref="E103:H103"/>
    <mergeCell ref="E104:H104"/>
    <mergeCell ref="E95:H95"/>
    <mergeCell ref="I95:J95"/>
    <mergeCell ref="K95:L95"/>
    <mergeCell ref="M95:O95"/>
    <mergeCell ref="P95:R95"/>
    <mergeCell ref="E96:H96"/>
    <mergeCell ref="I96:J96"/>
    <mergeCell ref="K96:L96"/>
    <mergeCell ref="M96:O96"/>
    <mergeCell ref="P96:R96"/>
    <mergeCell ref="E93:H93"/>
    <mergeCell ref="E68:H68"/>
    <mergeCell ref="I68:J68"/>
    <mergeCell ref="K68:L68"/>
    <mergeCell ref="M68:O68"/>
    <mergeCell ref="P68:R68"/>
    <mergeCell ref="I88:J88"/>
    <mergeCell ref="K88:L88"/>
    <mergeCell ref="I89:J89"/>
    <mergeCell ref="K89:L89"/>
    <mergeCell ref="A88:D88"/>
    <mergeCell ref="A89:D89"/>
    <mergeCell ref="A90:D90"/>
    <mergeCell ref="A91:D91"/>
    <mergeCell ref="A92:D92"/>
    <mergeCell ref="A93:D93"/>
    <mergeCell ref="E86:H86"/>
    <mergeCell ref="E87:H87"/>
    <mergeCell ref="E88:H88"/>
    <mergeCell ref="E92:H92"/>
    <mergeCell ref="E89:H89"/>
    <mergeCell ref="E90:H90"/>
    <mergeCell ref="E91:H91"/>
    <mergeCell ref="E80:H80"/>
    <mergeCell ref="E81:H81"/>
    <mergeCell ref="E82:H82"/>
    <mergeCell ref="E83:H83"/>
    <mergeCell ref="E84:H84"/>
    <mergeCell ref="E85:H85"/>
    <mergeCell ref="E74:H74"/>
    <mergeCell ref="E75:H75"/>
    <mergeCell ref="E76:H76"/>
    <mergeCell ref="E77:H77"/>
    <mergeCell ref="E78:H78"/>
    <mergeCell ref="E79:H79"/>
    <mergeCell ref="E69:H69"/>
    <mergeCell ref="E70:H70"/>
    <mergeCell ref="E71:H71"/>
    <mergeCell ref="E66:H66"/>
    <mergeCell ref="E72:H72"/>
    <mergeCell ref="E73:H73"/>
    <mergeCell ref="A62:D62"/>
    <mergeCell ref="A63:D63"/>
    <mergeCell ref="A64:D64"/>
    <mergeCell ref="A65:D65"/>
    <mergeCell ref="E63:H63"/>
    <mergeCell ref="E64:H64"/>
    <mergeCell ref="E65:H65"/>
    <mergeCell ref="A66:D66"/>
    <mergeCell ref="E62:H62"/>
    <mergeCell ref="E55:H55"/>
    <mergeCell ref="E56:H56"/>
    <mergeCell ref="E57:H57"/>
    <mergeCell ref="E58:H58"/>
    <mergeCell ref="E59:H59"/>
    <mergeCell ref="E60:H60"/>
    <mergeCell ref="E61:H61"/>
    <mergeCell ref="A61:D61"/>
    <mergeCell ref="E49:H49"/>
    <mergeCell ref="E50:H50"/>
    <mergeCell ref="E51:H51"/>
    <mergeCell ref="E52:H52"/>
    <mergeCell ref="E53:H53"/>
    <mergeCell ref="E54:H54"/>
    <mergeCell ref="E43:H43"/>
    <mergeCell ref="E44:H44"/>
    <mergeCell ref="E45:H45"/>
    <mergeCell ref="E46:H46"/>
    <mergeCell ref="E47:H47"/>
    <mergeCell ref="E48:H48"/>
    <mergeCell ref="M40:O40"/>
    <mergeCell ref="P40:R40"/>
    <mergeCell ref="E41:H41"/>
    <mergeCell ref="E42:H42"/>
    <mergeCell ref="K42:L42"/>
    <mergeCell ref="M42:O42"/>
    <mergeCell ref="P42:R42"/>
    <mergeCell ref="A37:D37"/>
    <mergeCell ref="E33:H33"/>
    <mergeCell ref="E34:H34"/>
    <mergeCell ref="E35:H35"/>
    <mergeCell ref="E36:H36"/>
    <mergeCell ref="E37:H37"/>
    <mergeCell ref="I38:J38"/>
    <mergeCell ref="K38:L38"/>
    <mergeCell ref="M38:O38"/>
    <mergeCell ref="P38:R38"/>
    <mergeCell ref="A12:R12"/>
    <mergeCell ref="A38:D38"/>
    <mergeCell ref="A33:D33"/>
    <mergeCell ref="A34:D34"/>
    <mergeCell ref="A35:D35"/>
    <mergeCell ref="A36:D36"/>
    <mergeCell ref="I31:J31"/>
    <mergeCell ref="K31:L31"/>
    <mergeCell ref="M31:O31"/>
    <mergeCell ref="P31:R31"/>
    <mergeCell ref="I17:J17"/>
    <mergeCell ref="K17:L17"/>
    <mergeCell ref="M17:O17"/>
    <mergeCell ref="P17:R17"/>
    <mergeCell ref="I22:J22"/>
    <mergeCell ref="K22:L22"/>
    <mergeCell ref="M22:O22"/>
    <mergeCell ref="P22:R22"/>
    <mergeCell ref="I23:J23"/>
    <mergeCell ref="K23:L23"/>
    <mergeCell ref="M23:O23"/>
    <mergeCell ref="P23:R23"/>
    <mergeCell ref="M29:O29"/>
    <mergeCell ref="P29:R29"/>
    <mergeCell ref="I30:J30"/>
    <mergeCell ref="K30:L30"/>
    <mergeCell ref="M30:O30"/>
    <mergeCell ref="P30:R30"/>
    <mergeCell ref="I21:J21"/>
    <mergeCell ref="K21:L21"/>
    <mergeCell ref="M21:O21"/>
    <mergeCell ref="P21:R21"/>
    <mergeCell ref="I32:J32"/>
    <mergeCell ref="K32:L32"/>
    <mergeCell ref="M32:O32"/>
    <mergeCell ref="P32:R32"/>
    <mergeCell ref="I29:J29"/>
    <mergeCell ref="K29:L29"/>
    <mergeCell ref="I20:J20"/>
    <mergeCell ref="K20:L20"/>
    <mergeCell ref="M20:O20"/>
    <mergeCell ref="P20:R20"/>
    <mergeCell ref="M18:O18"/>
    <mergeCell ref="P18:R18"/>
    <mergeCell ref="P27:R27"/>
    <mergeCell ref="P28:R28"/>
    <mergeCell ref="K14:L14"/>
    <mergeCell ref="M14:O14"/>
    <mergeCell ref="P14:R14"/>
    <mergeCell ref="I24:J24"/>
    <mergeCell ref="K24:L24"/>
    <mergeCell ref="M24:O24"/>
    <mergeCell ref="P24:R24"/>
    <mergeCell ref="K15:L15"/>
    <mergeCell ref="E30:H30"/>
    <mergeCell ref="E31:H31"/>
    <mergeCell ref="E32:H32"/>
    <mergeCell ref="E38:H38"/>
    <mergeCell ref="I19:J19"/>
    <mergeCell ref="I14:J14"/>
    <mergeCell ref="I15:J15"/>
    <mergeCell ref="I18:J18"/>
    <mergeCell ref="I25:J25"/>
    <mergeCell ref="I26:J26"/>
    <mergeCell ref="E24:H24"/>
    <mergeCell ref="E25:H25"/>
    <mergeCell ref="E26:H26"/>
    <mergeCell ref="E27:H27"/>
    <mergeCell ref="E28:H28"/>
    <mergeCell ref="E29:H29"/>
    <mergeCell ref="E18:H18"/>
    <mergeCell ref="E19:H19"/>
    <mergeCell ref="E20:H20"/>
    <mergeCell ref="E21:H21"/>
    <mergeCell ref="E22:H22"/>
    <mergeCell ref="E23:H23"/>
    <mergeCell ref="E14:H14"/>
    <mergeCell ref="E15:H15"/>
    <mergeCell ref="E16:H16"/>
    <mergeCell ref="E17:H17"/>
    <mergeCell ref="M15:O15"/>
    <mergeCell ref="P15:R15"/>
    <mergeCell ref="I16:J16"/>
    <mergeCell ref="K16:L16"/>
    <mergeCell ref="M16:O16"/>
    <mergeCell ref="P16:R16"/>
    <mergeCell ref="I9:J10"/>
    <mergeCell ref="K9:L10"/>
    <mergeCell ref="M8:R8"/>
    <mergeCell ref="M9:O10"/>
    <mergeCell ref="P9:R10"/>
    <mergeCell ref="I11:J11"/>
    <mergeCell ref="K11:L11"/>
    <mergeCell ref="M11:O11"/>
    <mergeCell ref="P11:R11"/>
    <mergeCell ref="A1:R3"/>
    <mergeCell ref="A4:R4"/>
    <mergeCell ref="B9:B10"/>
    <mergeCell ref="C9:C10"/>
    <mergeCell ref="A5:D8"/>
    <mergeCell ref="K19:L19"/>
    <mergeCell ref="M19:O19"/>
    <mergeCell ref="P19:R19"/>
    <mergeCell ref="D9:D10"/>
    <mergeCell ref="K18:L18"/>
    <mergeCell ref="A144:R144"/>
    <mergeCell ref="A67:R67"/>
    <mergeCell ref="A94:R94"/>
    <mergeCell ref="E40:H40"/>
    <mergeCell ref="E97:H97"/>
    <mergeCell ref="E98:H98"/>
    <mergeCell ref="I46:J46"/>
    <mergeCell ref="K46:L46"/>
    <mergeCell ref="I40:J40"/>
    <mergeCell ref="K40:L40"/>
    <mergeCell ref="M25:O25"/>
    <mergeCell ref="P25:R25"/>
    <mergeCell ref="I27:J27"/>
    <mergeCell ref="I28:J28"/>
    <mergeCell ref="I5:R7"/>
    <mergeCell ref="A120:R120"/>
    <mergeCell ref="A39:R39"/>
    <mergeCell ref="E5:H10"/>
    <mergeCell ref="E11:H11"/>
    <mergeCell ref="I8:L8"/>
    <mergeCell ref="A9:A10"/>
    <mergeCell ref="A13:R13"/>
    <mergeCell ref="K26:L26"/>
    <mergeCell ref="K27:L27"/>
    <mergeCell ref="K28:L28"/>
    <mergeCell ref="M26:O26"/>
    <mergeCell ref="M27:O27"/>
    <mergeCell ref="M28:O28"/>
    <mergeCell ref="P26:R26"/>
    <mergeCell ref="K25:L25"/>
    <mergeCell ref="M46:O46"/>
    <mergeCell ref="P46:R46"/>
    <mergeCell ref="I45:J45"/>
    <mergeCell ref="K45:L45"/>
    <mergeCell ref="M45:O45"/>
    <mergeCell ref="P45:R45"/>
    <mergeCell ref="I53:J53"/>
    <mergeCell ref="K53:L53"/>
    <mergeCell ref="M53:O53"/>
    <mergeCell ref="P53:R53"/>
    <mergeCell ref="I54:J54"/>
    <mergeCell ref="I55:J55"/>
    <mergeCell ref="P54:R54"/>
    <mergeCell ref="P55:R55"/>
    <mergeCell ref="I56:J56"/>
    <mergeCell ref="K54:L54"/>
    <mergeCell ref="K55:L55"/>
    <mergeCell ref="K56:L56"/>
    <mergeCell ref="M54:O54"/>
    <mergeCell ref="M55:O55"/>
    <mergeCell ref="M56:O56"/>
    <mergeCell ref="P56:R56"/>
    <mergeCell ref="I41:J41"/>
    <mergeCell ref="K41:L41"/>
    <mergeCell ref="M41:O41"/>
    <mergeCell ref="P41:R41"/>
    <mergeCell ref="I52:J52"/>
    <mergeCell ref="K52:L52"/>
    <mergeCell ref="M52:O52"/>
    <mergeCell ref="P52:R52"/>
    <mergeCell ref="I42:J42"/>
    <mergeCell ref="I43:J43"/>
    <mergeCell ref="K43:L43"/>
    <mergeCell ref="M43:O43"/>
    <mergeCell ref="P43:R43"/>
    <mergeCell ref="I48:J48"/>
    <mergeCell ref="K48:L48"/>
    <mergeCell ref="M48:O48"/>
    <mergeCell ref="P48:R48"/>
    <mergeCell ref="I47:J47"/>
    <mergeCell ref="K47:L47"/>
    <mergeCell ref="M47:O47"/>
    <mergeCell ref="P47:R47"/>
    <mergeCell ref="I49:J49"/>
    <mergeCell ref="K49:L49"/>
    <mergeCell ref="M49:O49"/>
    <mergeCell ref="P49:R49"/>
    <mergeCell ref="I60:J60"/>
    <mergeCell ref="K60:L60"/>
    <mergeCell ref="M60:O60"/>
    <mergeCell ref="P60:R60"/>
    <mergeCell ref="I57:J57"/>
    <mergeCell ref="K57:L57"/>
    <mergeCell ref="M57:O57"/>
    <mergeCell ref="P57:R57"/>
    <mergeCell ref="I58:J58"/>
    <mergeCell ref="K58:L58"/>
    <mergeCell ref="I50:J50"/>
    <mergeCell ref="K50:L50"/>
    <mergeCell ref="M50:O50"/>
    <mergeCell ref="P50:R50"/>
    <mergeCell ref="I51:J51"/>
    <mergeCell ref="K51:L51"/>
    <mergeCell ref="M51:O51"/>
    <mergeCell ref="P51:R51"/>
    <mergeCell ref="I44:J44"/>
    <mergeCell ref="K44:L44"/>
    <mergeCell ref="M44:O44"/>
    <mergeCell ref="P44:R44"/>
    <mergeCell ref="I59:J59"/>
    <mergeCell ref="K59:L59"/>
    <mergeCell ref="M59:O59"/>
    <mergeCell ref="P59:R59"/>
    <mergeCell ref="M58:O58"/>
    <mergeCell ref="P58:R58"/>
    <mergeCell ref="I69:J69"/>
    <mergeCell ref="K69:L69"/>
    <mergeCell ref="M69:O69"/>
    <mergeCell ref="P69:R69"/>
    <mergeCell ref="I74:J74"/>
    <mergeCell ref="K74:L74"/>
    <mergeCell ref="M74:O74"/>
    <mergeCell ref="P74:R74"/>
    <mergeCell ref="I73:J73"/>
    <mergeCell ref="K73:L73"/>
    <mergeCell ref="P73:R73"/>
    <mergeCell ref="I80:J80"/>
    <mergeCell ref="K80:L80"/>
    <mergeCell ref="M80:O80"/>
    <mergeCell ref="P80:R80"/>
    <mergeCell ref="I79:J79"/>
    <mergeCell ref="K79:L79"/>
    <mergeCell ref="M79:O79"/>
    <mergeCell ref="P79:R79"/>
    <mergeCell ref="P76:R76"/>
    <mergeCell ref="P82:R82"/>
    <mergeCell ref="P83:R83"/>
    <mergeCell ref="I81:J81"/>
    <mergeCell ref="I82:J82"/>
    <mergeCell ref="I83:J83"/>
    <mergeCell ref="K81:L81"/>
    <mergeCell ref="K82:L82"/>
    <mergeCell ref="K83:L83"/>
    <mergeCell ref="M81:O81"/>
    <mergeCell ref="M83:O83"/>
    <mergeCell ref="I70:J70"/>
    <mergeCell ref="K70:L70"/>
    <mergeCell ref="M70:O70"/>
    <mergeCell ref="P70:R70"/>
    <mergeCell ref="I71:J71"/>
    <mergeCell ref="K71:L71"/>
    <mergeCell ref="M71:O71"/>
    <mergeCell ref="P71:R71"/>
    <mergeCell ref="P81:R81"/>
    <mergeCell ref="K75:L75"/>
    <mergeCell ref="M75:O75"/>
    <mergeCell ref="P75:R75"/>
    <mergeCell ref="I76:J76"/>
    <mergeCell ref="K76:L76"/>
    <mergeCell ref="M76:O76"/>
    <mergeCell ref="K78:L78"/>
    <mergeCell ref="M78:O78"/>
    <mergeCell ref="P78:R78"/>
    <mergeCell ref="I87:J87"/>
    <mergeCell ref="K87:L87"/>
    <mergeCell ref="M87:O87"/>
    <mergeCell ref="P87:R87"/>
    <mergeCell ref="I84:J84"/>
    <mergeCell ref="P84:R84"/>
    <mergeCell ref="I85:J85"/>
    <mergeCell ref="K86:L86"/>
    <mergeCell ref="M86:O86"/>
    <mergeCell ref="P86:R86"/>
    <mergeCell ref="I107:J107"/>
    <mergeCell ref="M85:O85"/>
    <mergeCell ref="P85:R85"/>
    <mergeCell ref="K85:L85"/>
    <mergeCell ref="I90:J90"/>
    <mergeCell ref="K90:L90"/>
    <mergeCell ref="I91:J91"/>
    <mergeCell ref="I101:J101"/>
    <mergeCell ref="I106:J106"/>
    <mergeCell ref="K106:L106"/>
    <mergeCell ref="I72:J72"/>
    <mergeCell ref="K72:L72"/>
    <mergeCell ref="M72:O72"/>
    <mergeCell ref="K84:L84"/>
    <mergeCell ref="M84:O84"/>
    <mergeCell ref="P72:R72"/>
    <mergeCell ref="I77:J77"/>
    <mergeCell ref="K77:L77"/>
    <mergeCell ref="P77:R77"/>
    <mergeCell ref="I78:J78"/>
    <mergeCell ref="I75:J75"/>
    <mergeCell ref="M73:O73"/>
    <mergeCell ref="I108:J108"/>
    <mergeCell ref="I109:J109"/>
    <mergeCell ref="K107:L107"/>
    <mergeCell ref="K108:L108"/>
    <mergeCell ref="K109:L109"/>
    <mergeCell ref="I99:J99"/>
    <mergeCell ref="K99:L99"/>
    <mergeCell ref="M77:O77"/>
    <mergeCell ref="M106:O106"/>
    <mergeCell ref="P106:R106"/>
    <mergeCell ref="M82:O82"/>
    <mergeCell ref="I100:J100"/>
    <mergeCell ref="K100:L100"/>
    <mergeCell ref="M100:O100"/>
    <mergeCell ref="I86:J86"/>
    <mergeCell ref="P101:R101"/>
    <mergeCell ref="P100:R100"/>
    <mergeCell ref="I105:J105"/>
    <mergeCell ref="P107:R107"/>
    <mergeCell ref="P108:R108"/>
    <mergeCell ref="P109:R109"/>
    <mergeCell ref="M108:O108"/>
    <mergeCell ref="M109:O109"/>
    <mergeCell ref="M107:O107"/>
    <mergeCell ref="K105:L105"/>
    <mergeCell ref="M105:O105"/>
    <mergeCell ref="P105:R105"/>
    <mergeCell ref="I97:J97"/>
    <mergeCell ref="K97:L97"/>
    <mergeCell ref="M97:O97"/>
    <mergeCell ref="P97:R97"/>
    <mergeCell ref="I98:J98"/>
    <mergeCell ref="K98:L98"/>
    <mergeCell ref="M98:O98"/>
    <mergeCell ref="P98:R98"/>
    <mergeCell ref="I102:J102"/>
    <mergeCell ref="K102:L102"/>
    <mergeCell ref="M102:O102"/>
    <mergeCell ref="P102:R102"/>
    <mergeCell ref="M99:O99"/>
    <mergeCell ref="P99:R99"/>
    <mergeCell ref="K101:L101"/>
    <mergeCell ref="M101:O101"/>
    <mergeCell ref="I113:J113"/>
    <mergeCell ref="K113:L113"/>
    <mergeCell ref="M113:O113"/>
    <mergeCell ref="P113:R113"/>
    <mergeCell ref="I110:J110"/>
    <mergeCell ref="K110:L110"/>
    <mergeCell ref="M110:O110"/>
    <mergeCell ref="P110:R110"/>
    <mergeCell ref="I111:J111"/>
    <mergeCell ref="K111:L111"/>
    <mergeCell ref="M111:O111"/>
    <mergeCell ref="P111:R111"/>
    <mergeCell ref="I103:J103"/>
    <mergeCell ref="K103:L103"/>
    <mergeCell ref="M103:O103"/>
    <mergeCell ref="P103:R103"/>
    <mergeCell ref="I104:J104"/>
    <mergeCell ref="K104:L104"/>
    <mergeCell ref="M104:O104"/>
    <mergeCell ref="P104:R104"/>
    <mergeCell ref="I112:J112"/>
    <mergeCell ref="K112:L112"/>
    <mergeCell ref="M112:O112"/>
    <mergeCell ref="P112:R112"/>
    <mergeCell ref="I123:J123"/>
    <mergeCell ref="K123:L123"/>
    <mergeCell ref="M123:O123"/>
    <mergeCell ref="P123:R123"/>
    <mergeCell ref="I122:J122"/>
    <mergeCell ref="K122:L122"/>
    <mergeCell ref="M124:O124"/>
    <mergeCell ref="P124:R124"/>
    <mergeCell ref="I125:J125"/>
    <mergeCell ref="I126:J126"/>
    <mergeCell ref="P125:R125"/>
    <mergeCell ref="P126:R126"/>
    <mergeCell ref="M125:O125"/>
    <mergeCell ref="M126:O126"/>
    <mergeCell ref="K125:L125"/>
    <mergeCell ref="K126:L126"/>
    <mergeCell ref="I129:J129"/>
    <mergeCell ref="K129:L129"/>
    <mergeCell ref="M129:O129"/>
    <mergeCell ref="I132:J132"/>
    <mergeCell ref="K132:L132"/>
    <mergeCell ref="M132:O132"/>
    <mergeCell ref="P127:R127"/>
    <mergeCell ref="I128:J128"/>
    <mergeCell ref="K128:L128"/>
    <mergeCell ref="M128:O128"/>
    <mergeCell ref="P128:R128"/>
    <mergeCell ref="I127:J127"/>
    <mergeCell ref="K127:L127"/>
    <mergeCell ref="M127:O127"/>
    <mergeCell ref="P129:R129"/>
    <mergeCell ref="I130:J130"/>
    <mergeCell ref="K130:L130"/>
    <mergeCell ref="M130:O130"/>
    <mergeCell ref="P130:R130"/>
    <mergeCell ref="I131:J131"/>
    <mergeCell ref="K131:L131"/>
    <mergeCell ref="M131:O131"/>
    <mergeCell ref="P131:R131"/>
    <mergeCell ref="P132:R132"/>
    <mergeCell ref="I137:J137"/>
    <mergeCell ref="K137:L137"/>
    <mergeCell ref="M137:O137"/>
    <mergeCell ref="P137:R137"/>
    <mergeCell ref="I133:J133"/>
    <mergeCell ref="K133:L133"/>
    <mergeCell ref="M133:O133"/>
    <mergeCell ref="P133:R133"/>
    <mergeCell ref="I134:J134"/>
    <mergeCell ref="K134:L134"/>
    <mergeCell ref="M134:O134"/>
    <mergeCell ref="P134:R134"/>
    <mergeCell ref="I136:J136"/>
    <mergeCell ref="K136:L136"/>
    <mergeCell ref="M136:O136"/>
    <mergeCell ref="P136:R136"/>
    <mergeCell ref="P135:R135"/>
    <mergeCell ref="K135:L135"/>
    <mergeCell ref="M135:O135"/>
    <mergeCell ref="M146:O146"/>
    <mergeCell ref="P146:R146"/>
    <mergeCell ref="I154:J154"/>
    <mergeCell ref="K154:L154"/>
    <mergeCell ref="M154:O154"/>
    <mergeCell ref="P154:R154"/>
    <mergeCell ref="M151:O151"/>
    <mergeCell ref="P151:R151"/>
    <mergeCell ref="I152:J152"/>
    <mergeCell ref="K152:L152"/>
    <mergeCell ref="I155:J155"/>
    <mergeCell ref="K155:L155"/>
    <mergeCell ref="M155:O155"/>
    <mergeCell ref="P155:R155"/>
    <mergeCell ref="I156:J156"/>
    <mergeCell ref="K156:L156"/>
    <mergeCell ref="M156:O156"/>
    <mergeCell ref="P156:R156"/>
    <mergeCell ref="I157:J157"/>
    <mergeCell ref="K157:L157"/>
    <mergeCell ref="M157:O157"/>
    <mergeCell ref="P157:R157"/>
    <mergeCell ref="I147:J147"/>
    <mergeCell ref="K147:L147"/>
    <mergeCell ref="M147:O147"/>
    <mergeCell ref="P147:R147"/>
    <mergeCell ref="I151:J151"/>
    <mergeCell ref="K151:L151"/>
    <mergeCell ref="I159:J159"/>
    <mergeCell ref="K159:L159"/>
    <mergeCell ref="M159:O159"/>
    <mergeCell ref="P159:R159"/>
    <mergeCell ref="I158:J158"/>
    <mergeCell ref="K158:L158"/>
    <mergeCell ref="M158:O158"/>
    <mergeCell ref="P158:R158"/>
    <mergeCell ref="I148:J148"/>
    <mergeCell ref="K148:L148"/>
    <mergeCell ref="M148:O148"/>
    <mergeCell ref="P148:R148"/>
    <mergeCell ref="I149:J149"/>
    <mergeCell ref="K149:L149"/>
    <mergeCell ref="M149:O149"/>
    <mergeCell ref="P149:R149"/>
    <mergeCell ref="I150:J150"/>
    <mergeCell ref="K150:L150"/>
    <mergeCell ref="M150:O150"/>
    <mergeCell ref="P150:R150"/>
    <mergeCell ref="I153:J153"/>
    <mergeCell ref="K153:L153"/>
    <mergeCell ref="M153:O153"/>
    <mergeCell ref="P153:R153"/>
    <mergeCell ref="M152:O152"/>
    <mergeCell ref="P152:R152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52"/>
  <sheetViews>
    <sheetView tabSelected="1" zoomScalePageLayoutView="0" workbookViewId="0" topLeftCell="A1">
      <selection activeCell="I9" sqref="I9:J10"/>
    </sheetView>
  </sheetViews>
  <sheetFormatPr defaultColWidth="9.00390625" defaultRowHeight="12.75"/>
  <cols>
    <col min="1" max="1" width="4.75390625" style="0" customWidth="1"/>
    <col min="2" max="2" width="39.625" style="0" customWidth="1"/>
    <col min="3" max="3" width="10.125" style="0" customWidth="1"/>
    <col min="4" max="6" width="3.25390625" style="0" customWidth="1"/>
    <col min="7" max="8" width="10.75390625" style="0" customWidth="1"/>
    <col min="9" max="12" width="6.75390625" style="0" customWidth="1"/>
    <col min="13" max="18" width="4.875" style="0" customWidth="1"/>
    <col min="24" max="24" width="11.625" style="0" bestFit="1" customWidth="1"/>
    <col min="25" max="25" width="13.75390625" style="0" customWidth="1"/>
  </cols>
  <sheetData>
    <row r="2" spans="1:18" ht="12.75" customHeight="1">
      <c r="A2" s="183" t="s">
        <v>65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</row>
    <row r="3" spans="1:18" ht="10.5" customHeight="1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</row>
    <row r="4" spans="1:18" ht="12.75">
      <c r="A4" s="193" t="s">
        <v>64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</row>
    <row r="5" spans="1:18" ht="7.5" customHeight="1">
      <c r="A5" s="179" t="s">
        <v>0</v>
      </c>
      <c r="B5" s="180"/>
      <c r="C5" s="180"/>
      <c r="D5" s="180"/>
      <c r="E5" s="180"/>
      <c r="F5" s="181"/>
      <c r="G5" s="170" t="s">
        <v>70</v>
      </c>
      <c r="H5" s="171"/>
      <c r="I5" s="191" t="s">
        <v>66</v>
      </c>
      <c r="J5" s="191"/>
      <c r="K5" s="191"/>
      <c r="L5" s="191"/>
      <c r="M5" s="191"/>
      <c r="N5" s="191"/>
      <c r="O5" s="191"/>
      <c r="P5" s="191"/>
      <c r="Q5" s="191"/>
      <c r="R5" s="191"/>
    </row>
    <row r="6" spans="1:18" ht="6.75" customHeight="1">
      <c r="A6" s="182"/>
      <c r="B6" s="183"/>
      <c r="C6" s="183"/>
      <c r="D6" s="183"/>
      <c r="E6" s="183"/>
      <c r="F6" s="184"/>
      <c r="G6" s="172"/>
      <c r="H6" s="173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1:18" ht="8.25" customHeight="1">
      <c r="A7" s="182"/>
      <c r="B7" s="183"/>
      <c r="C7" s="183"/>
      <c r="D7" s="183"/>
      <c r="E7" s="183"/>
      <c r="F7" s="184"/>
      <c r="G7" s="172"/>
      <c r="H7" s="173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1:18" ht="21.75" customHeight="1">
      <c r="A8" s="185"/>
      <c r="B8" s="186"/>
      <c r="C8" s="186"/>
      <c r="D8" s="186"/>
      <c r="E8" s="186"/>
      <c r="F8" s="187"/>
      <c r="G8" s="172"/>
      <c r="H8" s="173"/>
      <c r="I8" s="159" t="s">
        <v>47</v>
      </c>
      <c r="J8" s="160"/>
      <c r="K8" s="160"/>
      <c r="L8" s="161"/>
      <c r="M8" s="159" t="s">
        <v>184</v>
      </c>
      <c r="N8" s="160"/>
      <c r="O8" s="160"/>
      <c r="P8" s="160"/>
      <c r="Q8" s="160"/>
      <c r="R8" s="161"/>
    </row>
    <row r="9" spans="1:18" ht="12.75" customHeight="1">
      <c r="A9" s="191" t="s">
        <v>167</v>
      </c>
      <c r="B9" s="191" t="s">
        <v>68</v>
      </c>
      <c r="C9" s="197" t="s">
        <v>69</v>
      </c>
      <c r="D9" s="162" t="s">
        <v>168</v>
      </c>
      <c r="E9" s="188"/>
      <c r="F9" s="163"/>
      <c r="G9" s="172"/>
      <c r="H9" s="173"/>
      <c r="I9" s="162" t="s">
        <v>2</v>
      </c>
      <c r="J9" s="163"/>
      <c r="K9" s="162" t="s">
        <v>1</v>
      </c>
      <c r="L9" s="163"/>
      <c r="M9" s="162" t="s">
        <v>2</v>
      </c>
      <c r="N9" s="188"/>
      <c r="O9" s="163"/>
      <c r="P9" s="162" t="s">
        <v>1</v>
      </c>
      <c r="Q9" s="188"/>
      <c r="R9" s="163"/>
    </row>
    <row r="10" spans="1:18" ht="18.75" customHeight="1">
      <c r="A10" s="191" t="s">
        <v>3</v>
      </c>
      <c r="B10" s="191"/>
      <c r="C10" s="197"/>
      <c r="D10" s="164"/>
      <c r="E10" s="189"/>
      <c r="F10" s="165"/>
      <c r="G10" s="174"/>
      <c r="H10" s="175"/>
      <c r="I10" s="164"/>
      <c r="J10" s="165"/>
      <c r="K10" s="164"/>
      <c r="L10" s="165"/>
      <c r="M10" s="164"/>
      <c r="N10" s="189"/>
      <c r="O10" s="165"/>
      <c r="P10" s="164"/>
      <c r="Q10" s="189"/>
      <c r="R10" s="165"/>
    </row>
    <row r="11" spans="1:18" ht="17.25" customHeight="1">
      <c r="A11" s="27">
        <v>1</v>
      </c>
      <c r="B11" s="27">
        <v>2</v>
      </c>
      <c r="C11" s="27">
        <v>3</v>
      </c>
      <c r="D11" s="166">
        <v>4</v>
      </c>
      <c r="E11" s="190"/>
      <c r="F11" s="167"/>
      <c r="G11" s="166">
        <v>5</v>
      </c>
      <c r="H11" s="167"/>
      <c r="I11" s="166">
        <v>6</v>
      </c>
      <c r="J11" s="167"/>
      <c r="K11" s="166">
        <v>7</v>
      </c>
      <c r="L11" s="167"/>
      <c r="M11" s="153">
        <v>8</v>
      </c>
      <c r="N11" s="154"/>
      <c r="O11" s="155"/>
      <c r="P11" s="153">
        <v>9</v>
      </c>
      <c r="Q11" s="154"/>
      <c r="R11" s="155"/>
    </row>
    <row r="12" spans="1:18" ht="27" customHeight="1">
      <c r="A12" s="156" t="s">
        <v>166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8"/>
    </row>
    <row r="13" spans="1:24" ht="27" customHeight="1">
      <c r="A13" s="192" t="s">
        <v>43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U13" s="24"/>
      <c r="V13" s="24"/>
      <c r="W13" s="24"/>
      <c r="X13" s="24"/>
    </row>
    <row r="14" spans="1:24" ht="28.5" customHeight="1">
      <c r="A14" s="26" t="s">
        <v>5</v>
      </c>
      <c r="B14" s="6" t="s">
        <v>40</v>
      </c>
      <c r="C14" s="29" t="s">
        <v>72</v>
      </c>
      <c r="D14" s="176">
        <v>1</v>
      </c>
      <c r="E14" s="177"/>
      <c r="F14" s="178"/>
      <c r="G14" s="110" t="s">
        <v>95</v>
      </c>
      <c r="H14" s="52"/>
      <c r="I14" s="118">
        <f>SUM(подразд!I14,подразд!I41,подразд!I69,подразд!I96,подразд!I128,)</f>
        <v>0.0012999999999999997</v>
      </c>
      <c r="J14" s="134"/>
      <c r="K14" s="118">
        <f>SUM(подразд!K14,подразд!K41,подразд!K69,подразд!K96,подразд!K128,)</f>
        <v>8.400000000000001E-05</v>
      </c>
      <c r="L14" s="134"/>
      <c r="M14" s="118">
        <f>SUM(подразд!M14,подразд!M41,подразд!M69,подразд!M96,подразд!M128,)</f>
        <v>0.0012999999999999997</v>
      </c>
      <c r="N14" s="140"/>
      <c r="O14" s="134"/>
      <c r="P14" s="118">
        <f>SUM(подразд!P14,подразд!P41,подразд!P69,подразд!P96,подразд!P128,)</f>
        <v>8.400000000000001E-05</v>
      </c>
      <c r="Q14" s="140"/>
      <c r="R14" s="134"/>
      <c r="U14" s="24"/>
      <c r="V14" s="25"/>
      <c r="W14" s="24"/>
      <c r="X14" s="24"/>
    </row>
    <row r="15" spans="1:24" ht="22.5" customHeight="1">
      <c r="A15" s="26" t="s">
        <v>7</v>
      </c>
      <c r="B15" s="6" t="s">
        <v>115</v>
      </c>
      <c r="C15" s="29" t="s">
        <v>73</v>
      </c>
      <c r="D15" s="176">
        <v>1</v>
      </c>
      <c r="E15" s="177"/>
      <c r="F15" s="178"/>
      <c r="G15" s="110" t="s">
        <v>95</v>
      </c>
      <c r="H15" s="52"/>
      <c r="I15" s="118">
        <f>SUM(подразд!I15,подразд!I42,подразд!I70,подразд!I97,)</f>
        <v>0.001329</v>
      </c>
      <c r="J15" s="134"/>
      <c r="K15" s="118">
        <f>SUM(подразд!K15,подразд!K42,подразд!K70,подразд!K97,)</f>
        <v>0.000257</v>
      </c>
      <c r="L15" s="134"/>
      <c r="M15" s="118">
        <f>SUM(подразд!M15,подразд!M42,подразд!M70,подразд!M97,)</f>
        <v>0.001329</v>
      </c>
      <c r="N15" s="140"/>
      <c r="O15" s="134"/>
      <c r="P15" s="118">
        <f>SUM(подразд!P15,подразд!P42,подразд!P70,подразд!P97,)</f>
        <v>0.000257</v>
      </c>
      <c r="Q15" s="140"/>
      <c r="R15" s="134"/>
      <c r="U15" s="24"/>
      <c r="V15" s="25"/>
      <c r="W15" s="24"/>
      <c r="X15" s="24"/>
    </row>
    <row r="16" spans="1:24" ht="28.5" customHeight="1">
      <c r="A16" s="26" t="s">
        <v>8</v>
      </c>
      <c r="B16" s="6" t="s">
        <v>96</v>
      </c>
      <c r="C16" s="29" t="s">
        <v>74</v>
      </c>
      <c r="D16" s="176">
        <v>1</v>
      </c>
      <c r="E16" s="177"/>
      <c r="F16" s="178"/>
      <c r="G16" s="110" t="s">
        <v>95</v>
      </c>
      <c r="H16" s="52"/>
      <c r="I16" s="118">
        <f>SUM(подразд!I16,подразд!I43,подразд!I71,подразд!I98,подразд!I130,подразд!I147,)</f>
        <v>0.033778</v>
      </c>
      <c r="J16" s="134"/>
      <c r="K16" s="118">
        <f>SUM(подразд!K16,подразд!K43,подразд!K71,подразд!K98,подразд!K130,подразд!K147,)</f>
        <v>0.002355</v>
      </c>
      <c r="L16" s="134"/>
      <c r="M16" s="118">
        <f>SUM(подразд!M16,подразд!M43,подразд!M71,подразд!M98,подразд!M130,подразд!M147,)</f>
        <v>0.033778</v>
      </c>
      <c r="N16" s="140"/>
      <c r="O16" s="134"/>
      <c r="P16" s="118">
        <f>SUM(подразд!P16,подразд!P43,подразд!P71,подразд!P98,подразд!P130,подразд!P147,)</f>
        <v>0.002355</v>
      </c>
      <c r="Q16" s="140"/>
      <c r="R16" s="134"/>
      <c r="U16" s="24"/>
      <c r="V16" s="25"/>
      <c r="W16" s="24"/>
      <c r="X16" s="24"/>
    </row>
    <row r="17" spans="1:24" ht="22.5" customHeight="1">
      <c r="A17" s="26" t="s">
        <v>9</v>
      </c>
      <c r="B17" s="6" t="s">
        <v>121</v>
      </c>
      <c r="C17" s="29" t="s">
        <v>75</v>
      </c>
      <c r="D17" s="176">
        <v>1</v>
      </c>
      <c r="E17" s="177"/>
      <c r="F17" s="178"/>
      <c r="G17" s="110" t="s">
        <v>95</v>
      </c>
      <c r="H17" s="52"/>
      <c r="I17" s="118">
        <f>SUM(подразд!I17,подразд!I44,подразд!I72,подразд!I150,)</f>
        <v>0.0008420000000000001</v>
      </c>
      <c r="J17" s="134"/>
      <c r="K17" s="118">
        <f>SUM(подразд!K17,подразд!K44,подразд!K72,подразд!K150,)</f>
        <v>0.000168</v>
      </c>
      <c r="L17" s="134"/>
      <c r="M17" s="118">
        <f>SUM(подразд!M17,подразд!M44,подразд!M72,подразд!M150,)</f>
        <v>0.0008420000000000001</v>
      </c>
      <c r="N17" s="140"/>
      <c r="O17" s="134"/>
      <c r="P17" s="118">
        <f>SUM(подразд!P17,подразд!P44,подразд!P72,подразд!P150,)</f>
        <v>0.000168</v>
      </c>
      <c r="Q17" s="140"/>
      <c r="R17" s="134"/>
      <c r="U17" s="24"/>
      <c r="V17" s="25"/>
      <c r="W17" s="24"/>
      <c r="X17" s="24"/>
    </row>
    <row r="18" spans="1:24" ht="22.5" customHeight="1">
      <c r="A18" s="26" t="s">
        <v>10</v>
      </c>
      <c r="B18" s="6" t="s">
        <v>36</v>
      </c>
      <c r="C18" s="29" t="s">
        <v>76</v>
      </c>
      <c r="D18" s="176">
        <v>2</v>
      </c>
      <c r="E18" s="177"/>
      <c r="F18" s="178"/>
      <c r="G18" s="110" t="s">
        <v>95</v>
      </c>
      <c r="H18" s="52"/>
      <c r="I18" s="53">
        <f>SUM(подразд!I18,подразд!I45,подразд!I73,подразд!I99,подразд!I122,подразд!I146,)</f>
        <v>205.49200000000002</v>
      </c>
      <c r="J18" s="133"/>
      <c r="K18" s="53">
        <f>SUM(подразд!K18,подразд!K45,подразд!K73,подразд!K99,подразд!K122,подразд!K146,)</f>
        <v>229.64399999999998</v>
      </c>
      <c r="L18" s="133"/>
      <c r="M18" s="53">
        <f>SUM(подразд!M18,подразд!M45,подразд!M73,подразд!M99,подразд!M122,подразд!M146,)</f>
        <v>205.49200000000002</v>
      </c>
      <c r="N18" s="135"/>
      <c r="O18" s="133"/>
      <c r="P18" s="53">
        <f>SUM(подразд!P18,подразд!P45,подразд!P73,подразд!P99,подразд!P122,подразд!P146,)</f>
        <v>229.64399999999998</v>
      </c>
      <c r="Q18" s="135"/>
      <c r="R18" s="133"/>
      <c r="U18" s="24"/>
      <c r="V18" s="25"/>
      <c r="W18" s="24"/>
      <c r="X18" s="24"/>
    </row>
    <row r="19" spans="1:24" ht="22.5" customHeight="1">
      <c r="A19" s="26" t="s">
        <v>11</v>
      </c>
      <c r="B19" s="5" t="s">
        <v>21</v>
      </c>
      <c r="C19" s="29" t="s">
        <v>77</v>
      </c>
      <c r="D19" s="176">
        <v>3</v>
      </c>
      <c r="E19" s="177"/>
      <c r="F19" s="178"/>
      <c r="G19" s="110" t="s">
        <v>95</v>
      </c>
      <c r="H19" s="52"/>
      <c r="I19" s="118" t="s">
        <v>6</v>
      </c>
      <c r="J19" s="134"/>
      <c r="K19" s="53">
        <f>SUM(подразд!K19,подразд!K46,подразд!K74,подразд!K100,подразд!K123,)</f>
        <v>37.83500000000001</v>
      </c>
      <c r="L19" s="133"/>
      <c r="M19" s="118" t="s">
        <v>6</v>
      </c>
      <c r="N19" s="140"/>
      <c r="O19" s="134"/>
      <c r="P19" s="53">
        <f>SUM(подразд!P19,подразд!P46,подразд!P74,подразд!P100,подразд!P123,)</f>
        <v>37.83500000000001</v>
      </c>
      <c r="Q19" s="135"/>
      <c r="R19" s="133"/>
      <c r="U19" s="24"/>
      <c r="V19" s="25"/>
      <c r="W19" s="24"/>
      <c r="X19" s="24"/>
    </row>
    <row r="20" spans="1:24" ht="28.5" customHeight="1">
      <c r="A20" s="26" t="s">
        <v>12</v>
      </c>
      <c r="B20" s="6" t="s">
        <v>116</v>
      </c>
      <c r="C20" s="29" t="s">
        <v>78</v>
      </c>
      <c r="D20" s="176">
        <v>3</v>
      </c>
      <c r="E20" s="177"/>
      <c r="F20" s="178"/>
      <c r="G20" s="110" t="s">
        <v>95</v>
      </c>
      <c r="H20" s="52"/>
      <c r="I20" s="53">
        <f>SUM(подразд!I20,подразд!I48,подразд!I75,подразд!I101,подразд!I131,)</f>
        <v>1402.617</v>
      </c>
      <c r="J20" s="133"/>
      <c r="K20" s="53">
        <f>SUM(подразд!K20,подразд!K48,подразд!K75,подразд!K101,подразд!K131,)</f>
        <v>87.403</v>
      </c>
      <c r="L20" s="133"/>
      <c r="M20" s="53">
        <f>SUM(подразд!M131,подразд!M101,подразд!M75,подразд!M48,подразд!M20,)</f>
        <v>606.285</v>
      </c>
      <c r="N20" s="135"/>
      <c r="O20" s="133"/>
      <c r="P20" s="53">
        <f>SUM(подразд!P131,подразд!P101,подразд!P75,подразд!P48,подразд!P20,)</f>
        <v>39.9</v>
      </c>
      <c r="Q20" s="135"/>
      <c r="R20" s="133"/>
      <c r="U20" s="24"/>
      <c r="V20" s="25"/>
      <c r="W20" s="24"/>
      <c r="X20" s="24"/>
    </row>
    <row r="21" spans="1:24" ht="22.5" customHeight="1">
      <c r="A21" s="26" t="s">
        <v>13</v>
      </c>
      <c r="B21" s="6" t="s">
        <v>117</v>
      </c>
      <c r="C21" s="29" t="s">
        <v>79</v>
      </c>
      <c r="D21" s="176">
        <v>2</v>
      </c>
      <c r="E21" s="177"/>
      <c r="F21" s="178"/>
      <c r="G21" s="110" t="s">
        <v>95</v>
      </c>
      <c r="H21" s="52"/>
      <c r="I21" s="53">
        <f>SUM(подразд!I21,подразд!I49,подразд!I76,подразд!I102,подразд!I132,)</f>
        <v>0.006</v>
      </c>
      <c r="J21" s="133"/>
      <c r="K21" s="53">
        <f>SUM(подразд!K21,подразд!K49,подразд!K76,подразд!K102,подразд!K132,)</f>
        <v>0.053</v>
      </c>
      <c r="L21" s="133"/>
      <c r="M21" s="53">
        <f>SUM(подразд!M132,подразд!M102,подразд!M76,подразд!M49,подразд!M21,)</f>
        <v>0.006</v>
      </c>
      <c r="N21" s="135"/>
      <c r="O21" s="133"/>
      <c r="P21" s="53">
        <f>SUM(подразд!P132,подразд!P102,подразд!P76,подразд!P49,подразд!P21,)</f>
        <v>0.053</v>
      </c>
      <c r="Q21" s="135"/>
      <c r="R21" s="133"/>
      <c r="U21" s="24"/>
      <c r="V21" s="25"/>
      <c r="W21" s="24"/>
      <c r="X21" s="24"/>
    </row>
    <row r="22" spans="1:24" ht="22.5" customHeight="1">
      <c r="A22" s="26" t="s">
        <v>14</v>
      </c>
      <c r="B22" s="6" t="s">
        <v>119</v>
      </c>
      <c r="C22" s="29" t="s">
        <v>80</v>
      </c>
      <c r="D22" s="176">
        <v>4</v>
      </c>
      <c r="E22" s="177"/>
      <c r="F22" s="178"/>
      <c r="G22" s="110" t="s">
        <v>95</v>
      </c>
      <c r="H22" s="52"/>
      <c r="I22" s="53">
        <f>SUM(подразд!I22,подразд!I50,подразд!I77,подразд!I103,подразд!I134,подразд!I148,)</f>
        <v>140.73700000000002</v>
      </c>
      <c r="J22" s="133"/>
      <c r="K22" s="53">
        <f>SUM(подразд!K22,подразд!K50,подразд!K77,подразд!K103,подразд!K134,подразд!K148,)</f>
        <v>66.58500000000001</v>
      </c>
      <c r="L22" s="133"/>
      <c r="M22" s="53">
        <f>SUM(подразд!M148,подразд!M134,подразд!M103,подразд!M77,подразд!M50,подразд!M22,)</f>
        <v>140.737</v>
      </c>
      <c r="N22" s="135"/>
      <c r="O22" s="133"/>
      <c r="P22" s="53">
        <f>SUM(подразд!P148,подразд!P134,подразд!P103,подразд!P77,подразд!P50,подразд!P22,)</f>
        <v>66.58500000000001</v>
      </c>
      <c r="Q22" s="135"/>
      <c r="R22" s="133"/>
      <c r="U22" s="24"/>
      <c r="V22" s="25"/>
      <c r="W22" s="24"/>
      <c r="X22" s="24"/>
    </row>
    <row r="23" spans="1:24" ht="28.5" customHeight="1">
      <c r="A23" s="26" t="s">
        <v>15</v>
      </c>
      <c r="B23" s="6" t="s">
        <v>170</v>
      </c>
      <c r="C23" s="29" t="s">
        <v>81</v>
      </c>
      <c r="D23" s="176">
        <v>2</v>
      </c>
      <c r="E23" s="177"/>
      <c r="F23" s="178"/>
      <c r="G23" s="110" t="s">
        <v>95</v>
      </c>
      <c r="H23" s="52"/>
      <c r="I23" s="53">
        <f>SUM(подразд!I23,подразд!I51,подразд!I78,подразд!I104,подразд!I149,)</f>
        <v>0.004</v>
      </c>
      <c r="J23" s="133"/>
      <c r="K23" s="53">
        <f>SUM(подразд!K23,подразд!K51,подразд!K78,подразд!K104,подразд!K149,)</f>
        <v>0</v>
      </c>
      <c r="L23" s="133"/>
      <c r="M23" s="53">
        <f>SUM(подразд!M149,подразд!M104,подразд!M78,подразд!M51,подразд!M23,)</f>
        <v>0.004</v>
      </c>
      <c r="N23" s="135"/>
      <c r="O23" s="133"/>
      <c r="P23" s="53">
        <f>SUM(подразд!P149,подразд!P104,подразд!P78,подразд!P51,подразд!P23,)</f>
        <v>0</v>
      </c>
      <c r="Q23" s="135"/>
      <c r="R23" s="133"/>
      <c r="U23" s="24"/>
      <c r="V23" s="25"/>
      <c r="W23" s="24"/>
      <c r="X23" s="24"/>
    </row>
    <row r="24" spans="1:24" ht="22.5" customHeight="1">
      <c r="A24" s="26" t="s">
        <v>16</v>
      </c>
      <c r="B24" s="5" t="s">
        <v>123</v>
      </c>
      <c r="C24" s="29" t="s">
        <v>83</v>
      </c>
      <c r="D24" s="176">
        <v>1</v>
      </c>
      <c r="E24" s="177"/>
      <c r="F24" s="178"/>
      <c r="G24" s="110" t="s">
        <v>95</v>
      </c>
      <c r="H24" s="52"/>
      <c r="I24" s="118">
        <f>SUM(подразд!I25,подразд!I53,подразд!I80,подразд!I106,подразд!I124,)</f>
        <v>0.004858</v>
      </c>
      <c r="J24" s="134"/>
      <c r="K24" s="118">
        <f>SUM(подразд!K25,подразд!K53,подразд!K80,подразд!K106,подразд!K124,)</f>
        <v>0.00101</v>
      </c>
      <c r="L24" s="134"/>
      <c r="M24" s="118">
        <f>SUM(подразд!M124,подразд!M106,подразд!M80,подразд!M53,подразд!M25,)</f>
        <v>0.0048579999999999995</v>
      </c>
      <c r="N24" s="140"/>
      <c r="O24" s="134"/>
      <c r="P24" s="118">
        <f>SUM(подразд!P124,подразд!P106,подразд!P80,подразд!P53,подразд!P25,)</f>
        <v>0.00101</v>
      </c>
      <c r="Q24" s="140"/>
      <c r="R24" s="134"/>
      <c r="U24" s="24"/>
      <c r="V24" s="25"/>
      <c r="W24" s="24"/>
      <c r="X24" s="24"/>
    </row>
    <row r="25" spans="1:24" ht="22.5" customHeight="1">
      <c r="A25" s="26" t="s">
        <v>17</v>
      </c>
      <c r="B25" s="5" t="s">
        <v>27</v>
      </c>
      <c r="C25" s="29" t="s">
        <v>84</v>
      </c>
      <c r="D25" s="176"/>
      <c r="E25" s="177"/>
      <c r="F25" s="178"/>
      <c r="G25" s="110" t="s">
        <v>95</v>
      </c>
      <c r="H25" s="52"/>
      <c r="I25" s="118" t="s">
        <v>6</v>
      </c>
      <c r="J25" s="134"/>
      <c r="K25" s="53">
        <f>SUM(подразд!K26,подразд!K54,подразд!K81,подразд!K107,подразд!K125,)</f>
        <v>4.9999999999999996E-06</v>
      </c>
      <c r="L25" s="133"/>
      <c r="M25" s="118" t="s">
        <v>6</v>
      </c>
      <c r="N25" s="140"/>
      <c r="O25" s="134"/>
      <c r="P25" s="53">
        <f>SUM(подразд!P125,подразд!P107,подразд!P81,подразд!P54,подразд!P26,)</f>
        <v>4.9999999999999996E-06</v>
      </c>
      <c r="Q25" s="135"/>
      <c r="R25" s="133"/>
      <c r="U25" s="24"/>
      <c r="V25" s="25"/>
      <c r="W25" s="24"/>
      <c r="X25" s="24"/>
    </row>
    <row r="26" spans="1:24" ht="22.5" customHeight="1">
      <c r="A26" s="26" t="s">
        <v>18</v>
      </c>
      <c r="B26" s="5" t="s">
        <v>28</v>
      </c>
      <c r="C26" s="29" t="s">
        <v>85</v>
      </c>
      <c r="D26" s="176"/>
      <c r="E26" s="177"/>
      <c r="F26" s="178"/>
      <c r="G26" s="110" t="s">
        <v>95</v>
      </c>
      <c r="H26" s="52"/>
      <c r="I26" s="118" t="s">
        <v>6</v>
      </c>
      <c r="J26" s="134"/>
      <c r="K26" s="53">
        <f>SUM(подразд!K27,подразд!K55,подразд!K82,подразд!K108,подразд!K126,)</f>
        <v>4.9999999999999996E-06</v>
      </c>
      <c r="L26" s="133"/>
      <c r="M26" s="118" t="s">
        <v>6</v>
      </c>
      <c r="N26" s="140"/>
      <c r="O26" s="134"/>
      <c r="P26" s="53">
        <f>SUM(подразд!P126,подразд!P108,подразд!P82,подразд!P55,подразд!P27,)</f>
        <v>4.9999999999999996E-06</v>
      </c>
      <c r="Q26" s="135"/>
      <c r="R26" s="133"/>
      <c r="U26" s="24"/>
      <c r="V26" s="25"/>
      <c r="W26" s="24"/>
      <c r="X26" s="24"/>
    </row>
    <row r="27" spans="1:24" ht="22.5" customHeight="1">
      <c r="A27" s="26" t="s">
        <v>19</v>
      </c>
      <c r="B27" s="5" t="s">
        <v>29</v>
      </c>
      <c r="C27" s="30" t="s">
        <v>86</v>
      </c>
      <c r="D27" s="168"/>
      <c r="E27" s="168"/>
      <c r="F27" s="168"/>
      <c r="G27" s="110" t="s">
        <v>95</v>
      </c>
      <c r="H27" s="52"/>
      <c r="I27" s="118" t="s">
        <v>6</v>
      </c>
      <c r="J27" s="134"/>
      <c r="K27" s="53">
        <f>SUM(подразд!K28,подразд!K56,подразд!K83,подразд!K109,подразд!K127,)</f>
        <v>7E-06</v>
      </c>
      <c r="L27" s="133"/>
      <c r="M27" s="118" t="s">
        <v>6</v>
      </c>
      <c r="N27" s="140"/>
      <c r="O27" s="134"/>
      <c r="P27" s="53">
        <f>SUM(подразд!P127,подразд!P109,подразд!P83,подразд!P56,подразд!P28,)</f>
        <v>7E-06</v>
      </c>
      <c r="Q27" s="135"/>
      <c r="R27" s="133"/>
      <c r="U27" s="24"/>
      <c r="V27" s="25"/>
      <c r="W27" s="24"/>
      <c r="X27" s="24"/>
    </row>
    <row r="28" spans="1:24" ht="22.5" customHeight="1">
      <c r="A28" s="26" t="s">
        <v>20</v>
      </c>
      <c r="B28" s="5" t="s">
        <v>30</v>
      </c>
      <c r="C28" s="30" t="s">
        <v>82</v>
      </c>
      <c r="D28" s="168">
        <v>4</v>
      </c>
      <c r="E28" s="168"/>
      <c r="F28" s="168"/>
      <c r="G28" s="110" t="s">
        <v>95</v>
      </c>
      <c r="H28" s="52"/>
      <c r="I28" s="53">
        <f>SUM(подразд!I129,подразд!I105,подразд!I79,подразд!I52,подразд!I24,)</f>
        <v>114.506</v>
      </c>
      <c r="J28" s="133"/>
      <c r="K28" s="53">
        <f>SUM(подразд!K129,подразд!K105,подразд!K79,подразд!K52,подразд!K24,)</f>
        <v>3.436</v>
      </c>
      <c r="L28" s="133"/>
      <c r="M28" s="53">
        <f>SUM(подразд!M24,подразд!M52,подразд!M79,подразд!M105,подразд!M129,)</f>
        <v>114.50599999999999</v>
      </c>
      <c r="N28" s="135"/>
      <c r="O28" s="133"/>
      <c r="P28" s="53">
        <f>SUM(подразд!P24,подразд!P52,подразд!P79,подразд!P105,подразд!P129,)</f>
        <v>3.436</v>
      </c>
      <c r="Q28" s="135"/>
      <c r="R28" s="133"/>
      <c r="U28" s="24"/>
      <c r="V28" s="25"/>
      <c r="W28" s="24"/>
      <c r="X28" s="24"/>
    </row>
    <row r="29" spans="1:24" ht="22.5" customHeight="1">
      <c r="A29" s="26" t="s">
        <v>22</v>
      </c>
      <c r="B29" s="6" t="s">
        <v>183</v>
      </c>
      <c r="C29" s="31" t="s">
        <v>128</v>
      </c>
      <c r="D29" s="168">
        <v>2</v>
      </c>
      <c r="E29" s="168"/>
      <c r="F29" s="168"/>
      <c r="G29" s="110" t="s">
        <v>95</v>
      </c>
      <c r="H29" s="52"/>
      <c r="I29" s="53">
        <f>SUM(подразд!I47,)</f>
        <v>0.001</v>
      </c>
      <c r="J29" s="133"/>
      <c r="K29" s="53">
        <f>SUM(подразд!K47,)</f>
        <v>0.002</v>
      </c>
      <c r="L29" s="133"/>
      <c r="M29" s="53">
        <f>SUM(подразд!M47,)</f>
        <v>0.001</v>
      </c>
      <c r="N29" s="135"/>
      <c r="O29" s="133"/>
      <c r="P29" s="53">
        <f>SUM(подразд!P47,)</f>
        <v>0.002</v>
      </c>
      <c r="Q29" s="135"/>
      <c r="R29" s="133"/>
      <c r="U29" s="24"/>
      <c r="V29" s="25"/>
      <c r="W29" s="24"/>
      <c r="X29" s="24"/>
    </row>
    <row r="30" spans="1:24" ht="22.5" customHeight="1">
      <c r="A30" s="26" t="s">
        <v>23</v>
      </c>
      <c r="B30" s="6" t="s">
        <v>45</v>
      </c>
      <c r="C30" s="32" t="s">
        <v>153</v>
      </c>
      <c r="D30" s="168">
        <v>4</v>
      </c>
      <c r="E30" s="168"/>
      <c r="F30" s="168"/>
      <c r="G30" s="110" t="s">
        <v>95</v>
      </c>
      <c r="H30" s="52"/>
      <c r="I30" s="53">
        <f>SUM(подразд!I135,)</f>
        <v>0</v>
      </c>
      <c r="J30" s="133"/>
      <c r="K30" s="53">
        <f>SUM(подразд!K135,)</f>
        <v>0.003</v>
      </c>
      <c r="L30" s="133"/>
      <c r="M30" s="53">
        <f>SUM(подразд!M135,)</f>
        <v>0</v>
      </c>
      <c r="N30" s="135"/>
      <c r="O30" s="133"/>
      <c r="P30" s="53">
        <f>SUM(подразд!P135,)</f>
        <v>0.003</v>
      </c>
      <c r="Q30" s="135"/>
      <c r="R30" s="133"/>
      <c r="U30" s="24"/>
      <c r="V30" s="25"/>
      <c r="W30" s="24"/>
      <c r="X30" s="24"/>
    </row>
    <row r="31" spans="1:24" ht="22.5" customHeight="1">
      <c r="A31" s="26" t="s">
        <v>24</v>
      </c>
      <c r="B31" s="6" t="s">
        <v>41</v>
      </c>
      <c r="C31" s="33" t="s">
        <v>154</v>
      </c>
      <c r="D31" s="168">
        <v>2</v>
      </c>
      <c r="E31" s="168"/>
      <c r="F31" s="168"/>
      <c r="G31" s="110" t="s">
        <v>95</v>
      </c>
      <c r="H31" s="52"/>
      <c r="I31" s="53">
        <f>SUM(подразд!I136,)</f>
        <v>0.01</v>
      </c>
      <c r="J31" s="133"/>
      <c r="K31" s="53">
        <f>SUM(подразд!K136,)</f>
        <v>0.124</v>
      </c>
      <c r="L31" s="133"/>
      <c r="M31" s="53">
        <f>SUM(подразд!M136,)</f>
        <v>0.01</v>
      </c>
      <c r="N31" s="135"/>
      <c r="O31" s="133"/>
      <c r="P31" s="53">
        <f>SUM(подразд!P136,)</f>
        <v>0.124</v>
      </c>
      <c r="Q31" s="135"/>
      <c r="R31" s="133"/>
      <c r="U31" s="24"/>
      <c r="V31" s="25"/>
      <c r="W31" s="24"/>
      <c r="X31" s="24"/>
    </row>
    <row r="32" spans="1:24" ht="28.5" customHeight="1">
      <c r="A32" s="26" t="s">
        <v>25</v>
      </c>
      <c r="B32" s="6" t="s">
        <v>48</v>
      </c>
      <c r="C32" s="34">
        <v>2754</v>
      </c>
      <c r="D32" s="168">
        <v>4</v>
      </c>
      <c r="E32" s="168"/>
      <c r="F32" s="168"/>
      <c r="G32" s="110" t="s">
        <v>95</v>
      </c>
      <c r="H32" s="52"/>
      <c r="I32" s="53">
        <f>SUM(подразд!I151,подразд!I133,подразд!I110,подразд!I84,подразд!I57,подразд!I29,)</f>
        <v>3.284</v>
      </c>
      <c r="J32" s="133"/>
      <c r="K32" s="53">
        <f>SUM(подразд!K151,подразд!K133,подразд!K110,подразд!K84,подразд!K57,подразд!K29,)</f>
        <v>0.442</v>
      </c>
      <c r="L32" s="133"/>
      <c r="M32" s="53">
        <f>SUM(подразд!M29,подразд!M57,подразд!M84,подразд!M110,подразд!M133,подразд!M151,)</f>
        <v>3.284</v>
      </c>
      <c r="N32" s="135"/>
      <c r="O32" s="133"/>
      <c r="P32" s="53">
        <f>SUM(подразд!P29,подразд!P57,подразд!P84,подразд!P110,подразд!P133,подразд!P151,)</f>
        <v>0.44200000000000006</v>
      </c>
      <c r="Q32" s="135"/>
      <c r="R32" s="133"/>
      <c r="U32" s="24"/>
      <c r="V32" s="25"/>
      <c r="W32" s="24"/>
      <c r="X32" s="24"/>
    </row>
    <row r="33" spans="1:24" ht="28.5" customHeight="1">
      <c r="A33" s="26" t="s">
        <v>26</v>
      </c>
      <c r="B33" s="6" t="s">
        <v>49</v>
      </c>
      <c r="C33" s="34" t="s">
        <v>87</v>
      </c>
      <c r="D33" s="168">
        <v>4</v>
      </c>
      <c r="E33" s="168"/>
      <c r="F33" s="168"/>
      <c r="G33" s="110" t="s">
        <v>95</v>
      </c>
      <c r="H33" s="52"/>
      <c r="I33" s="53">
        <f>SUM(подразд!I152,подразд!I111,подразд!I85,подразд!I58,подразд!I30,)</f>
        <v>1.3940000000000001</v>
      </c>
      <c r="J33" s="133"/>
      <c r="K33" s="53">
        <f>SUM(подразд!K152,подразд!K111,подразд!K85,подразд!K58,подразд!K30,)</f>
        <v>2.0020000000000002</v>
      </c>
      <c r="L33" s="133"/>
      <c r="M33" s="53">
        <f>SUM(подразд!M30,подразд!M58,подразд!M85,подразд!M111,подразд!M152,)</f>
        <v>1.3940000000000001</v>
      </c>
      <c r="N33" s="135"/>
      <c r="O33" s="133"/>
      <c r="P33" s="53">
        <f>SUM(подразд!P30,подразд!P58,подразд!P85,подразд!P111,подразд!P152,)</f>
        <v>2.0020000000000002</v>
      </c>
      <c r="Q33" s="135"/>
      <c r="R33" s="133"/>
      <c r="U33" s="24"/>
      <c r="V33" s="25"/>
      <c r="W33" s="24"/>
      <c r="X33" s="24"/>
    </row>
    <row r="34" spans="1:24" ht="22.5" customHeight="1">
      <c r="A34" s="26" t="s">
        <v>46</v>
      </c>
      <c r="B34" s="6" t="s">
        <v>50</v>
      </c>
      <c r="C34" s="34">
        <v>1728</v>
      </c>
      <c r="D34" s="168">
        <v>3</v>
      </c>
      <c r="E34" s="168"/>
      <c r="F34" s="168"/>
      <c r="G34" s="110" t="s">
        <v>95</v>
      </c>
      <c r="H34" s="52"/>
      <c r="I34" s="53">
        <f>SUM(подразд!I112,подразд!I86,подразд!I59,подразд!I31,)</f>
        <v>0.001</v>
      </c>
      <c r="J34" s="133"/>
      <c r="K34" s="53">
        <f>SUM(подразд!K112,подразд!K86,подразд!K59,подразд!K31,)</f>
        <v>0</v>
      </c>
      <c r="L34" s="133"/>
      <c r="M34" s="53">
        <f>SUM(подразд!M31,подразд!M59,подразд!M86,подразд!M112,)</f>
        <v>0.001</v>
      </c>
      <c r="N34" s="135"/>
      <c r="O34" s="133"/>
      <c r="P34" s="53">
        <f>SUM(подразд!P31,подразд!P59,подразд!P86,подразд!P112,)</f>
        <v>0</v>
      </c>
      <c r="Q34" s="135"/>
      <c r="R34" s="133"/>
      <c r="U34" s="24"/>
      <c r="V34" s="25"/>
      <c r="W34" s="24"/>
      <c r="X34" s="24"/>
    </row>
    <row r="35" spans="1:24" ht="22.5" customHeight="1">
      <c r="A35" s="26" t="s">
        <v>57</v>
      </c>
      <c r="B35" s="6" t="s">
        <v>51</v>
      </c>
      <c r="C35" s="34" t="s">
        <v>158</v>
      </c>
      <c r="D35" s="168">
        <v>2</v>
      </c>
      <c r="E35" s="168"/>
      <c r="F35" s="168"/>
      <c r="G35" s="110" t="s">
        <v>95</v>
      </c>
      <c r="H35" s="52"/>
      <c r="I35" s="53">
        <f>SUM(подразд!I154,)</f>
        <v>0.003</v>
      </c>
      <c r="J35" s="133"/>
      <c r="K35" s="53">
        <f>SUM(подразд!K154,)</f>
        <v>0.037</v>
      </c>
      <c r="L35" s="133"/>
      <c r="M35" s="53">
        <f>SUM(подразд!M154,)</f>
        <v>0.003</v>
      </c>
      <c r="N35" s="135"/>
      <c r="O35" s="133"/>
      <c r="P35" s="53">
        <f>SUM(подразд!P154,)</f>
        <v>0.037</v>
      </c>
      <c r="Q35" s="135"/>
      <c r="R35" s="133"/>
      <c r="U35" s="24"/>
      <c r="V35" s="25"/>
      <c r="W35" s="24"/>
      <c r="X35" s="24"/>
    </row>
    <row r="36" spans="1:24" ht="22.5" customHeight="1">
      <c r="A36" s="26" t="s">
        <v>58</v>
      </c>
      <c r="B36" s="6" t="s">
        <v>52</v>
      </c>
      <c r="C36" s="34">
        <v>1042</v>
      </c>
      <c r="D36" s="168">
        <v>3</v>
      </c>
      <c r="E36" s="168"/>
      <c r="F36" s="168"/>
      <c r="G36" s="110" t="s">
        <v>95</v>
      </c>
      <c r="H36" s="52"/>
      <c r="I36" s="53">
        <f>SUM(подразд!I155,)</f>
        <v>0.017</v>
      </c>
      <c r="J36" s="133"/>
      <c r="K36" s="53">
        <f>SUM(подразд!K155,)</f>
        <v>0.128</v>
      </c>
      <c r="L36" s="133"/>
      <c r="M36" s="53">
        <f>SUM(подразд!M155,)</f>
        <v>0.017</v>
      </c>
      <c r="N36" s="135"/>
      <c r="O36" s="133"/>
      <c r="P36" s="53">
        <f>SUM(подразд!P155,)</f>
        <v>0.128</v>
      </c>
      <c r="Q36" s="135"/>
      <c r="R36" s="133"/>
      <c r="U36" s="24"/>
      <c r="V36" s="25"/>
      <c r="W36" s="24"/>
      <c r="X36" s="24"/>
    </row>
    <row r="37" spans="1:24" ht="22.5" customHeight="1">
      <c r="A37" s="26" t="s">
        <v>59</v>
      </c>
      <c r="B37" s="6" t="s">
        <v>53</v>
      </c>
      <c r="C37" s="34" t="s">
        <v>160</v>
      </c>
      <c r="D37" s="168">
        <v>3</v>
      </c>
      <c r="E37" s="168"/>
      <c r="F37" s="168"/>
      <c r="G37" s="110" t="s">
        <v>95</v>
      </c>
      <c r="H37" s="52"/>
      <c r="I37" s="53">
        <f>SUM(подразд!I156,)</f>
        <v>0.126</v>
      </c>
      <c r="J37" s="133"/>
      <c r="K37" s="53">
        <f>SUM(подразд!K156,)</f>
        <v>0.167</v>
      </c>
      <c r="L37" s="133"/>
      <c r="M37" s="53">
        <f>SUM(подразд!M156,)</f>
        <v>0.126</v>
      </c>
      <c r="N37" s="135"/>
      <c r="O37" s="133"/>
      <c r="P37" s="53">
        <f>SUM(подразд!P156,)</f>
        <v>0.167</v>
      </c>
      <c r="Q37" s="135"/>
      <c r="R37" s="133"/>
      <c r="U37" s="24"/>
      <c r="V37" s="25"/>
      <c r="W37" s="24"/>
      <c r="X37" s="24"/>
    </row>
    <row r="38" spans="1:24" ht="22.5" customHeight="1">
      <c r="A38" s="26" t="s">
        <v>60</v>
      </c>
      <c r="B38" s="6" t="s">
        <v>54</v>
      </c>
      <c r="C38" s="34">
        <v>1401</v>
      </c>
      <c r="D38" s="168">
        <v>4</v>
      </c>
      <c r="E38" s="168"/>
      <c r="F38" s="168"/>
      <c r="G38" s="110" t="s">
        <v>95</v>
      </c>
      <c r="H38" s="52"/>
      <c r="I38" s="53">
        <f>SUM(подразд!I157,)</f>
        <v>0.008</v>
      </c>
      <c r="J38" s="133"/>
      <c r="K38" s="53">
        <f>SUM(подразд!K157,)</f>
        <v>0.124</v>
      </c>
      <c r="L38" s="133"/>
      <c r="M38" s="53">
        <f>SUM(подразд!M157,)</f>
        <v>0.008</v>
      </c>
      <c r="N38" s="135"/>
      <c r="O38" s="133"/>
      <c r="P38" s="53">
        <f>SUM(подразд!P157,)</f>
        <v>0.124</v>
      </c>
      <c r="Q38" s="135"/>
      <c r="R38" s="133"/>
      <c r="U38" s="24"/>
      <c r="V38" s="25"/>
      <c r="W38" s="24"/>
      <c r="X38" s="24"/>
    </row>
    <row r="39" spans="1:24" ht="22.5" customHeight="1">
      <c r="A39" s="26" t="s">
        <v>61</v>
      </c>
      <c r="B39" s="6" t="s">
        <v>55</v>
      </c>
      <c r="C39" s="34" t="s">
        <v>163</v>
      </c>
      <c r="D39" s="168">
        <v>3</v>
      </c>
      <c r="E39" s="168"/>
      <c r="F39" s="168"/>
      <c r="G39" s="110" t="s">
        <v>95</v>
      </c>
      <c r="H39" s="52"/>
      <c r="I39" s="53">
        <f>SUM(подразд!I158,)</f>
        <v>0.1</v>
      </c>
      <c r="J39" s="133"/>
      <c r="K39" s="53">
        <f>SUM(подразд!K158,)</f>
        <v>0.26</v>
      </c>
      <c r="L39" s="133"/>
      <c r="M39" s="53">
        <f>SUM(подразд!M158,)</f>
        <v>0.1</v>
      </c>
      <c r="N39" s="135"/>
      <c r="O39" s="133"/>
      <c r="P39" s="53">
        <f>SUM(подразд!P158,)</f>
        <v>0.26</v>
      </c>
      <c r="Q39" s="135"/>
      <c r="R39" s="133"/>
      <c r="U39" s="24"/>
      <c r="V39" s="25"/>
      <c r="W39" s="24"/>
      <c r="X39" s="24"/>
    </row>
    <row r="40" spans="1:24" ht="22.5" customHeight="1">
      <c r="A40" s="26" t="s">
        <v>62</v>
      </c>
      <c r="B40" s="6" t="s">
        <v>103</v>
      </c>
      <c r="C40" s="34">
        <v>1061</v>
      </c>
      <c r="D40" s="168">
        <v>4</v>
      </c>
      <c r="E40" s="168"/>
      <c r="F40" s="168"/>
      <c r="G40" s="110" t="s">
        <v>95</v>
      </c>
      <c r="H40" s="52"/>
      <c r="I40" s="53">
        <f>SUM(подразд!I153,)</f>
        <v>0.012</v>
      </c>
      <c r="J40" s="133"/>
      <c r="K40" s="53">
        <f>SUM(подразд!K153,)</f>
        <v>0.166</v>
      </c>
      <c r="L40" s="133"/>
      <c r="M40" s="53">
        <f>SUM(подразд!M153,)</f>
        <v>0.012</v>
      </c>
      <c r="N40" s="135"/>
      <c r="O40" s="133"/>
      <c r="P40" s="53">
        <f>SUM(подразд!P153,)</f>
        <v>0.166</v>
      </c>
      <c r="Q40" s="135"/>
      <c r="R40" s="133"/>
      <c r="U40" s="24"/>
      <c r="V40" s="25"/>
      <c r="W40" s="24"/>
      <c r="X40" s="24"/>
    </row>
    <row r="41" spans="1:25" ht="41.25" customHeight="1">
      <c r="A41" s="28" t="s">
        <v>63</v>
      </c>
      <c r="B41" s="6" t="s">
        <v>118</v>
      </c>
      <c r="C41" s="35">
        <v>2902</v>
      </c>
      <c r="D41" s="169">
        <v>3</v>
      </c>
      <c r="E41" s="169"/>
      <c r="F41" s="169"/>
      <c r="G41" s="110" t="s">
        <v>95</v>
      </c>
      <c r="H41" s="52"/>
      <c r="I41" s="53">
        <f>SUM(подразд!I159,подразд!I137,подразд!I113,подразд!I87,подразд!I60,подразд!I32,)</f>
        <v>11.294</v>
      </c>
      <c r="J41" s="133"/>
      <c r="K41" s="53">
        <f>SUM(подразд!K159,подразд!K137,подразд!K113,подразд!K87,подразд!K60,подразд!K32,)</f>
        <v>1.473</v>
      </c>
      <c r="L41" s="133"/>
      <c r="M41" s="53">
        <f>SUM(подразд!M32,подразд!M60,подразд!M87,подразд!M113,подразд!M137,подразд!M159,)</f>
        <v>11.294</v>
      </c>
      <c r="N41" s="135"/>
      <c r="O41" s="133"/>
      <c r="P41" s="53">
        <f>SUM(подразд!P32,подразд!P60,подразд!P87,подразд!P113,подразд!P137,подразд!P159,)</f>
        <v>1.473</v>
      </c>
      <c r="Q41" s="135"/>
      <c r="R41" s="133"/>
      <c r="S41" s="2"/>
      <c r="U41" s="24"/>
      <c r="V41" s="25"/>
      <c r="W41" s="24"/>
      <c r="X41" s="36"/>
      <c r="Y41" s="36"/>
    </row>
    <row r="42" spans="1:24" ht="24" customHeight="1">
      <c r="A42" s="104" t="s">
        <v>90</v>
      </c>
      <c r="B42" s="105"/>
      <c r="C42" s="105"/>
      <c r="D42" s="105"/>
      <c r="E42" s="105"/>
      <c r="F42" s="198"/>
      <c r="G42" s="110" t="s">
        <v>95</v>
      </c>
      <c r="H42" s="52"/>
      <c r="I42" s="44" t="s">
        <v>95</v>
      </c>
      <c r="J42" s="43"/>
      <c r="K42" s="118">
        <f>SUM(K14:L17,K24,)</f>
        <v>0.0038740000000000003</v>
      </c>
      <c r="L42" s="134"/>
      <c r="M42" s="118" t="s">
        <v>95</v>
      </c>
      <c r="N42" s="140"/>
      <c r="O42" s="134"/>
      <c r="P42" s="118">
        <f>SUM(P14:R17,P24,)</f>
        <v>0.0038740000000000003</v>
      </c>
      <c r="Q42" s="111"/>
      <c r="R42" s="52"/>
      <c r="S42" s="2"/>
      <c r="U42" s="24"/>
      <c r="V42" s="25"/>
      <c r="W42" s="24"/>
      <c r="X42" s="24"/>
    </row>
    <row r="43" spans="1:24" ht="24" customHeight="1">
      <c r="A43" s="104" t="s">
        <v>91</v>
      </c>
      <c r="B43" s="105"/>
      <c r="C43" s="105"/>
      <c r="D43" s="105"/>
      <c r="E43" s="105"/>
      <c r="F43" s="198"/>
      <c r="G43" s="110" t="s">
        <v>95</v>
      </c>
      <c r="H43" s="52"/>
      <c r="I43" s="44" t="s">
        <v>95</v>
      </c>
      <c r="J43" s="43"/>
      <c r="K43" s="53">
        <f>SUM(K18,K21,K23,K29,K31,K35,)</f>
        <v>229.85999999999999</v>
      </c>
      <c r="L43" s="133"/>
      <c r="M43" s="118" t="s">
        <v>95</v>
      </c>
      <c r="N43" s="140"/>
      <c r="O43" s="134"/>
      <c r="P43" s="53">
        <f>SUM(P18,P21,P23,P29,P31,P35,)</f>
        <v>229.85999999999999</v>
      </c>
      <c r="Q43" s="111"/>
      <c r="R43" s="52"/>
      <c r="S43" s="2"/>
      <c r="U43" s="24"/>
      <c r="V43" s="25"/>
      <c r="W43" s="24"/>
      <c r="X43" s="24"/>
    </row>
    <row r="44" spans="1:24" ht="24" customHeight="1">
      <c r="A44" s="104" t="s">
        <v>92</v>
      </c>
      <c r="B44" s="105"/>
      <c r="C44" s="105"/>
      <c r="D44" s="105"/>
      <c r="E44" s="105"/>
      <c r="F44" s="198"/>
      <c r="G44" s="110" t="s">
        <v>95</v>
      </c>
      <c r="H44" s="52"/>
      <c r="I44" s="44" t="s">
        <v>95</v>
      </c>
      <c r="J44" s="43"/>
      <c r="K44" s="53">
        <f>SUM(K19,K20,K34,K36:L37,K39,K41,)</f>
        <v>127.26600000000002</v>
      </c>
      <c r="L44" s="133"/>
      <c r="M44" s="118" t="s">
        <v>95</v>
      </c>
      <c r="N44" s="140"/>
      <c r="O44" s="134"/>
      <c r="P44" s="53">
        <f>SUM(P19,P20,P34,P36,P37,P39,P41,)</f>
        <v>79.76300000000002</v>
      </c>
      <c r="Q44" s="111"/>
      <c r="R44" s="52"/>
      <c r="S44" s="2"/>
      <c r="U44" s="24"/>
      <c r="V44" s="25"/>
      <c r="W44" s="24"/>
      <c r="X44" s="24"/>
    </row>
    <row r="45" spans="1:24" ht="24" customHeight="1">
      <c r="A45" s="104" t="s">
        <v>93</v>
      </c>
      <c r="B45" s="105"/>
      <c r="C45" s="105"/>
      <c r="D45" s="105"/>
      <c r="E45" s="105"/>
      <c r="F45" s="198"/>
      <c r="G45" s="110" t="s">
        <v>95</v>
      </c>
      <c r="H45" s="52"/>
      <c r="I45" s="44" t="s">
        <v>95</v>
      </c>
      <c r="J45" s="43"/>
      <c r="K45" s="53">
        <f>SUM(K22,K28,K30,K32:L33,K38,K40,)</f>
        <v>72.758</v>
      </c>
      <c r="L45" s="133"/>
      <c r="M45" s="118" t="s">
        <v>95</v>
      </c>
      <c r="N45" s="140"/>
      <c r="O45" s="134"/>
      <c r="P45" s="53">
        <f>SUM(P22,P28,P30,P32:R33,P38,P40,)</f>
        <v>72.758</v>
      </c>
      <c r="Q45" s="111"/>
      <c r="R45" s="52"/>
      <c r="S45" s="2"/>
      <c r="U45" s="24"/>
      <c r="V45" s="25"/>
      <c r="W45" s="24"/>
      <c r="X45" s="24"/>
    </row>
    <row r="46" spans="1:24" ht="24" customHeight="1">
      <c r="A46" s="104" t="s">
        <v>94</v>
      </c>
      <c r="B46" s="105"/>
      <c r="C46" s="105"/>
      <c r="D46" s="105"/>
      <c r="E46" s="105"/>
      <c r="F46" s="198"/>
      <c r="G46" s="110" t="s">
        <v>95</v>
      </c>
      <c r="H46" s="52"/>
      <c r="I46" s="44" t="s">
        <v>95</v>
      </c>
      <c r="J46" s="43"/>
      <c r="K46" s="53">
        <f>SUM(K25:L27,)</f>
        <v>1.7E-05</v>
      </c>
      <c r="L46" s="133"/>
      <c r="M46" s="118" t="s">
        <v>95</v>
      </c>
      <c r="N46" s="140"/>
      <c r="O46" s="134"/>
      <c r="P46" s="53">
        <f>SUM(P25:R27,)</f>
        <v>1.7E-05</v>
      </c>
      <c r="Q46" s="135"/>
      <c r="R46" s="133"/>
      <c r="S46" s="2"/>
      <c r="U46" s="24"/>
      <c r="V46" s="25"/>
      <c r="W46" s="24"/>
      <c r="X46" s="24"/>
    </row>
    <row r="47" spans="1:19" ht="27.75" customHeight="1">
      <c r="A47" s="194" t="s">
        <v>171</v>
      </c>
      <c r="B47" s="195"/>
      <c r="C47" s="195"/>
      <c r="D47" s="195"/>
      <c r="E47" s="195"/>
      <c r="F47" s="196"/>
      <c r="G47" s="199" t="s">
        <v>95</v>
      </c>
      <c r="H47" s="200"/>
      <c r="I47" s="95" t="s">
        <v>95</v>
      </c>
      <c r="J47" s="96"/>
      <c r="K47" s="144">
        <f>SUM(K42:L46)</f>
        <v>429.88789099999997</v>
      </c>
      <c r="L47" s="145"/>
      <c r="M47" s="148" t="s">
        <v>95</v>
      </c>
      <c r="N47" s="149"/>
      <c r="O47" s="150"/>
      <c r="P47" s="144">
        <f>SUM(P42:R46)</f>
        <v>382.384891</v>
      </c>
      <c r="Q47" s="146"/>
      <c r="R47" s="145"/>
      <c r="S47" s="2"/>
    </row>
    <row r="48" spans="9:10" ht="96.75" customHeight="1">
      <c r="I48" s="151"/>
      <c r="J48" s="151"/>
    </row>
    <row r="49" spans="9:15" ht="23.25" customHeight="1">
      <c r="I49" s="147">
        <f>SUM(I14:J41,)</f>
        <v>1879.654107</v>
      </c>
      <c r="J49" s="147"/>
      <c r="K49" s="37"/>
      <c r="L49" s="37"/>
      <c r="M49" s="147">
        <f>SUM(M14:O41,)</f>
        <v>1083.322107</v>
      </c>
      <c r="N49" s="147"/>
      <c r="O49" s="147"/>
    </row>
    <row r="50" spans="9:15" ht="29.25" customHeight="1">
      <c r="I50" s="38"/>
      <c r="J50" s="38"/>
      <c r="K50" s="37"/>
      <c r="L50" s="37"/>
      <c r="M50" s="38"/>
      <c r="N50" s="38"/>
      <c r="O50" s="38"/>
    </row>
    <row r="52" spans="7:18" ht="28.5" customHeight="1">
      <c r="G52" s="152" t="s">
        <v>172</v>
      </c>
      <c r="H52" s="152"/>
      <c r="I52" s="147">
        <f>SUM(подразд!I14:J32,подразд!I41:J60,подразд!I69:J87,подразд!I96:J113,подразд!I122:J137,подразд!I146:J159,)</f>
        <v>1879.6541069999994</v>
      </c>
      <c r="J52" s="147"/>
      <c r="K52" s="147">
        <f>SUM(подразд!K38,подразд!K66,подразд!K93,подразд!K119,подразд!K143,подразд!K165,)</f>
        <v>429.887891</v>
      </c>
      <c r="L52" s="147"/>
      <c r="M52" s="147">
        <f>SUM(подразд!M146:O159,подразд!M122:O137,подразд!M96:O113,подразд!M69:O87,подразд!M41:O60,подразд!M14:O32,)</f>
        <v>1083.322107</v>
      </c>
      <c r="N52" s="147"/>
      <c r="O52" s="147"/>
      <c r="P52" s="147">
        <f>SUM(подразд!P165,подразд!P143,подразд!P119,подразд!P93,подразд!P66,подразд!P38,)</f>
        <v>382.384891</v>
      </c>
      <c r="Q52" s="147"/>
      <c r="R52" s="147"/>
    </row>
  </sheetData>
  <sheetProtection selectLockedCells="1" selectUnlockedCells="1"/>
  <mergeCells count="235">
    <mergeCell ref="P46:R46"/>
    <mergeCell ref="G47:H47"/>
    <mergeCell ref="A45:F45"/>
    <mergeCell ref="A46:F46"/>
    <mergeCell ref="I46:J46"/>
    <mergeCell ref="K46:L46"/>
    <mergeCell ref="M46:O46"/>
    <mergeCell ref="A13:R13"/>
    <mergeCell ref="A2:R3"/>
    <mergeCell ref="A4:R4"/>
    <mergeCell ref="A47:F47"/>
    <mergeCell ref="B9:B10"/>
    <mergeCell ref="C9:C10"/>
    <mergeCell ref="A42:F42"/>
    <mergeCell ref="A43:F43"/>
    <mergeCell ref="A44:F44"/>
    <mergeCell ref="I5:R7"/>
    <mergeCell ref="A5:F8"/>
    <mergeCell ref="D9:F10"/>
    <mergeCell ref="D11:F11"/>
    <mergeCell ref="D14:F14"/>
    <mergeCell ref="D15:F15"/>
    <mergeCell ref="M8:R8"/>
    <mergeCell ref="M9:O10"/>
    <mergeCell ref="P9:R10"/>
    <mergeCell ref="M11:O11"/>
    <mergeCell ref="A9:A10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36:F36"/>
    <mergeCell ref="D37:F37"/>
    <mergeCell ref="D38:F38"/>
    <mergeCell ref="D39:F39"/>
    <mergeCell ref="D28:F28"/>
    <mergeCell ref="D29:F29"/>
    <mergeCell ref="D30:F30"/>
    <mergeCell ref="D31:F31"/>
    <mergeCell ref="D32:F32"/>
    <mergeCell ref="D33:F33"/>
    <mergeCell ref="D40:F40"/>
    <mergeCell ref="D41:F41"/>
    <mergeCell ref="G5:H10"/>
    <mergeCell ref="G11:H11"/>
    <mergeCell ref="G14:H14"/>
    <mergeCell ref="G15:H15"/>
    <mergeCell ref="G16:H16"/>
    <mergeCell ref="G17:H17"/>
    <mergeCell ref="D34:F34"/>
    <mergeCell ref="D35:F35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I8:L8"/>
    <mergeCell ref="I9:J10"/>
    <mergeCell ref="K9:L10"/>
    <mergeCell ref="I11:J11"/>
    <mergeCell ref="K11:L11"/>
    <mergeCell ref="P11:R11"/>
    <mergeCell ref="I14:J14"/>
    <mergeCell ref="K14:L14"/>
    <mergeCell ref="M14:O14"/>
    <mergeCell ref="P14:R14"/>
    <mergeCell ref="I15:J15"/>
    <mergeCell ref="K15:L15"/>
    <mergeCell ref="M15:O15"/>
    <mergeCell ref="P15:R15"/>
    <mergeCell ref="A12:R12"/>
    <mergeCell ref="I16:J16"/>
    <mergeCell ref="K16:L16"/>
    <mergeCell ref="M16:O16"/>
    <mergeCell ref="P16:R16"/>
    <mergeCell ref="I17:J17"/>
    <mergeCell ref="K17:L17"/>
    <mergeCell ref="M17:O17"/>
    <mergeCell ref="P17:R17"/>
    <mergeCell ref="I18:J18"/>
    <mergeCell ref="K18:L18"/>
    <mergeCell ref="M18:O18"/>
    <mergeCell ref="P18:R18"/>
    <mergeCell ref="I19:J19"/>
    <mergeCell ref="K19:L19"/>
    <mergeCell ref="M19:O19"/>
    <mergeCell ref="P19:R19"/>
    <mergeCell ref="I20:J20"/>
    <mergeCell ref="K20:L20"/>
    <mergeCell ref="M20:O20"/>
    <mergeCell ref="P20:R20"/>
    <mergeCell ref="I21:J21"/>
    <mergeCell ref="K21:L21"/>
    <mergeCell ref="M21:O21"/>
    <mergeCell ref="P21:R21"/>
    <mergeCell ref="I22:J22"/>
    <mergeCell ref="K22:L22"/>
    <mergeCell ref="M22:O22"/>
    <mergeCell ref="P22:R22"/>
    <mergeCell ref="I23:J23"/>
    <mergeCell ref="K23:L23"/>
    <mergeCell ref="M23:O23"/>
    <mergeCell ref="P23:R23"/>
    <mergeCell ref="I24:J24"/>
    <mergeCell ref="K24:L24"/>
    <mergeCell ref="M24:O24"/>
    <mergeCell ref="P24:R24"/>
    <mergeCell ref="I25:J25"/>
    <mergeCell ref="K25:L25"/>
    <mergeCell ref="M25:O25"/>
    <mergeCell ref="P25:R25"/>
    <mergeCell ref="I26:J26"/>
    <mergeCell ref="K26:L26"/>
    <mergeCell ref="M26:O26"/>
    <mergeCell ref="P26:R26"/>
    <mergeCell ref="I27:J27"/>
    <mergeCell ref="K27:L27"/>
    <mergeCell ref="M27:O27"/>
    <mergeCell ref="P27:R27"/>
    <mergeCell ref="I28:J28"/>
    <mergeCell ref="K28:L28"/>
    <mergeCell ref="M28:O28"/>
    <mergeCell ref="P28:R28"/>
    <mergeCell ref="I29:J29"/>
    <mergeCell ref="K29:L29"/>
    <mergeCell ref="M29:O29"/>
    <mergeCell ref="P29:R29"/>
    <mergeCell ref="I30:J30"/>
    <mergeCell ref="K30:L30"/>
    <mergeCell ref="M30:O30"/>
    <mergeCell ref="P30:R30"/>
    <mergeCell ref="I31:J31"/>
    <mergeCell ref="K31:L31"/>
    <mergeCell ref="M31:O31"/>
    <mergeCell ref="P31:R31"/>
    <mergeCell ref="I32:J32"/>
    <mergeCell ref="K32:L32"/>
    <mergeCell ref="M32:O32"/>
    <mergeCell ref="P32:R32"/>
    <mergeCell ref="I33:J33"/>
    <mergeCell ref="K33:L33"/>
    <mergeCell ref="M33:O33"/>
    <mergeCell ref="P33:R33"/>
    <mergeCell ref="I34:J34"/>
    <mergeCell ref="K34:L34"/>
    <mergeCell ref="M34:O34"/>
    <mergeCell ref="P34:R34"/>
    <mergeCell ref="I35:J35"/>
    <mergeCell ref="K35:L35"/>
    <mergeCell ref="M35:O35"/>
    <mergeCell ref="P35:R35"/>
    <mergeCell ref="I36:J36"/>
    <mergeCell ref="K36:L36"/>
    <mergeCell ref="M36:O36"/>
    <mergeCell ref="P36:R36"/>
    <mergeCell ref="I37:J37"/>
    <mergeCell ref="K37:L37"/>
    <mergeCell ref="M37:O37"/>
    <mergeCell ref="P37:R37"/>
    <mergeCell ref="I38:J38"/>
    <mergeCell ref="K38:L38"/>
    <mergeCell ref="M38:O38"/>
    <mergeCell ref="P38:R38"/>
    <mergeCell ref="I39:J39"/>
    <mergeCell ref="K39:L39"/>
    <mergeCell ref="M39:O39"/>
    <mergeCell ref="P39:R39"/>
    <mergeCell ref="I40:J40"/>
    <mergeCell ref="K40:L40"/>
    <mergeCell ref="M40:O40"/>
    <mergeCell ref="P40:R40"/>
    <mergeCell ref="I41:J41"/>
    <mergeCell ref="K41:L41"/>
    <mergeCell ref="M41:O41"/>
    <mergeCell ref="P41:R41"/>
    <mergeCell ref="I42:J42"/>
    <mergeCell ref="K42:L42"/>
    <mergeCell ref="M42:O42"/>
    <mergeCell ref="P42:R42"/>
    <mergeCell ref="I43:J43"/>
    <mergeCell ref="K43:L43"/>
    <mergeCell ref="M43:O43"/>
    <mergeCell ref="P43:R43"/>
    <mergeCell ref="G52:H52"/>
    <mergeCell ref="I52:J52"/>
    <mergeCell ref="I44:J44"/>
    <mergeCell ref="K44:L44"/>
    <mergeCell ref="M44:O44"/>
    <mergeCell ref="P44:R44"/>
    <mergeCell ref="I45:J45"/>
    <mergeCell ref="K45:L45"/>
    <mergeCell ref="M45:O45"/>
    <mergeCell ref="P45:R45"/>
    <mergeCell ref="K52:L52"/>
    <mergeCell ref="M52:O52"/>
    <mergeCell ref="P52:R52"/>
    <mergeCell ref="I47:J47"/>
    <mergeCell ref="K47:L47"/>
    <mergeCell ref="M47:O47"/>
    <mergeCell ref="I48:J48"/>
    <mergeCell ref="I49:J49"/>
    <mergeCell ref="M49:O49"/>
    <mergeCell ref="P47:R47"/>
  </mergeCells>
  <printOptions horizontalCentered="1" verticalCentered="1"/>
  <pageMargins left="0.15748031496062992" right="0.15748031496062992" top="0.31496062992125984" bottom="0.2755905511811024" header="0.15748031496062992" footer="0.15748031496062992"/>
  <pageSetup horizontalDpi="600" verticalDpi="600" orientation="landscape" paperSize="9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barkar.av</cp:lastModifiedBy>
  <cp:lastPrinted>2022-07-13T06:48:59Z</cp:lastPrinted>
  <dcterms:created xsi:type="dcterms:W3CDTF">2017-08-18T12:59:21Z</dcterms:created>
  <dcterms:modified xsi:type="dcterms:W3CDTF">2022-07-13T06:49:01Z</dcterms:modified>
  <cp:category/>
  <cp:version/>
  <cp:contentType/>
  <cp:contentStatus/>
</cp:coreProperties>
</file>